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N:\SEK\PERSONAL gemeinsamer Ordner\Personalprozesse\Z9-Prozessbeschreibungen\Arbeitszeiterfassung Kita\2026\"/>
    </mc:Choice>
  </mc:AlternateContent>
  <xr:revisionPtr revIDLastSave="0" documentId="13_ncr:1_{6D41A162-8C7F-458A-A2AC-A146B6361C5F}" xr6:coauthVersionLast="47" xr6:coauthVersionMax="47" xr10:uidLastSave="{00000000-0000-0000-0000-000000000000}"/>
  <bookViews>
    <workbookView xWindow="-120" yWindow="-120" windowWidth="29040" windowHeight="15840" tabRatio="794" xr2:uid="{00000000-000D-0000-FFFF-FFFF00000000}"/>
  </bookViews>
  <sheets>
    <sheet name="Persönliche_Daten" sheetId="14" r:id="rId1"/>
    <sheet name="Jahresübersicht" sheetId="15" r:id="rId2"/>
    <sheet name="Januar" sheetId="1" r:id="rId3"/>
    <sheet name="Februar" sheetId="2" r:id="rId4"/>
    <sheet name="März" sheetId="3" r:id="rId5"/>
    <sheet name="April" sheetId="4" r:id="rId6"/>
    <sheet name="Mai" sheetId="13" r:id="rId7"/>
    <sheet name="Juni" sheetId="12" r:id="rId8"/>
    <sheet name="Juli" sheetId="11" r:id="rId9"/>
    <sheet name="August" sheetId="10" r:id="rId10"/>
    <sheet name="September" sheetId="9" r:id="rId11"/>
    <sheet name="Oktober" sheetId="8" r:id="rId12"/>
    <sheet name="November" sheetId="7" r:id="rId13"/>
    <sheet name="Dezember" sheetId="6" r:id="rId14"/>
  </sheets>
  <definedNames>
    <definedName name="_xlnm.Print_Area" localSheetId="5">April!$B$1:$X$53</definedName>
    <definedName name="_xlnm.Print_Area" localSheetId="9">August!$B$1:$X$53</definedName>
    <definedName name="_xlnm.Print_Area" localSheetId="13">Dezember!$B$1:$X$53</definedName>
    <definedName name="_xlnm.Print_Area" localSheetId="3">Februar!$B$1:$X$53</definedName>
    <definedName name="_xlnm.Print_Area" localSheetId="2">Januar!$B$1:$X$53</definedName>
    <definedName name="_xlnm.Print_Area" localSheetId="8">Juli!$B$1:$X$53</definedName>
    <definedName name="_xlnm.Print_Area" localSheetId="7">Juni!$B$1:$X$53</definedName>
    <definedName name="_xlnm.Print_Area" localSheetId="6">Mai!$B$1:$X$53</definedName>
    <definedName name="_xlnm.Print_Area" localSheetId="4">März!$B$1:$X$53</definedName>
    <definedName name="_xlnm.Print_Area" localSheetId="12">November!$B$1:$X$53</definedName>
    <definedName name="_xlnm.Print_Area" localSheetId="11">Oktober!$B$1:$X$53</definedName>
    <definedName name="_xlnm.Print_Area" localSheetId="0">Persönliche_Daten!$A$1:$P$35</definedName>
    <definedName name="_xlnm.Print_Area" localSheetId="10">September!$B$1:$X$53</definedName>
    <definedName name="Jahr">Persönliche_Daten!$AK$2:$AK$10</definedName>
    <definedName name="Z_22DB5202_71BE_11D3_B97D_005004335D92_.wvu.Cols" localSheetId="5" hidden="1">April!$A:$A,April!$AF:$AM</definedName>
    <definedName name="Z_22DB5202_71BE_11D3_B97D_005004335D92_.wvu.Cols" localSheetId="3" hidden="1">Februar!$A:$A,Februar!$AF:$AM</definedName>
    <definedName name="Z_22DB5202_71BE_11D3_B97D_005004335D92_.wvu.Cols" localSheetId="2" hidden="1">Januar!$A:$A,Januar!$AF:$AM</definedName>
    <definedName name="Z_22DB5202_71BE_11D3_B97D_005004335D92_.wvu.Cols" localSheetId="4" hidden="1">März!$A:$A,März!$AF:$AM</definedName>
    <definedName name="Z_22DB5202_71BE_11D3_B97D_005004335D92_.wvu.PrintArea" localSheetId="5" hidden="1">April!$B$1:$X$53</definedName>
    <definedName name="Z_22DB5202_71BE_11D3_B97D_005004335D92_.wvu.PrintArea" localSheetId="3" hidden="1">Februar!$B$1:$X$53</definedName>
    <definedName name="Z_22DB5202_71BE_11D3_B97D_005004335D92_.wvu.PrintArea" localSheetId="2" hidden="1">Januar!$B$1:$X$53</definedName>
    <definedName name="Z_22DB5202_71BE_11D3_B97D_005004335D92_.wvu.PrintArea" localSheetId="4" hidden="1">März!$B$1:$X$53</definedName>
  </definedNames>
  <calcPr calcId="191029"/>
  <customWorkbookViews>
    <customWorkbookView name=". - Persönliche Ansicht" guid="{22DB5202-71BE-11D3-B97D-005004335D92}" mergeInterval="0" personalView="1" maximized="1" windowWidth="796" windowHeight="46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3" i="11" l="1"/>
  <c r="H9" i="14"/>
  <c r="H10" i="14" s="1"/>
  <c r="H11" i="14" s="1"/>
  <c r="H12" i="14" s="1"/>
  <c r="H13" i="14" s="1"/>
  <c r="H14" i="14" s="1"/>
  <c r="H15" i="14" s="1"/>
  <c r="H16" i="14" s="1"/>
  <c r="H17" i="14" s="1"/>
  <c r="H18" i="14" s="1"/>
  <c r="H19" i="14" s="1"/>
  <c r="I9" i="14"/>
  <c r="I10" i="14" s="1"/>
  <c r="I11" i="14" s="1"/>
  <c r="I12" i="14" s="1"/>
  <c r="I13" i="14" s="1"/>
  <c r="I14" i="14" s="1"/>
  <c r="I15" i="14" s="1"/>
  <c r="I16" i="14" s="1"/>
  <c r="I17" i="14" s="1"/>
  <c r="I18" i="14" s="1"/>
  <c r="I19" i="14" s="1"/>
  <c r="J9" i="14"/>
  <c r="J10" i="14" s="1"/>
  <c r="J11" i="14" s="1"/>
  <c r="J12" i="14" s="1"/>
  <c r="J13" i="14" s="1"/>
  <c r="J14" i="14" s="1"/>
  <c r="J15" i="14" s="1"/>
  <c r="J16" i="14" s="1"/>
  <c r="J17" i="14" s="1"/>
  <c r="J18" i="14" s="1"/>
  <c r="J19" i="14" s="1"/>
  <c r="K9" i="14"/>
  <c r="K10" i="14" s="1"/>
  <c r="K11" i="14" s="1"/>
  <c r="K12" i="14" s="1"/>
  <c r="K13" i="14" s="1"/>
  <c r="K14" i="14" s="1"/>
  <c r="K15" i="14" s="1"/>
  <c r="K16" i="14" s="1"/>
  <c r="K17" i="14" s="1"/>
  <c r="K18" i="14" s="1"/>
  <c r="K19" i="14" s="1"/>
  <c r="L9" i="14"/>
  <c r="L10" i="14" s="1"/>
  <c r="L11" i="14" s="1"/>
  <c r="L12" i="14" s="1"/>
  <c r="L13" i="14" s="1"/>
  <c r="L14" i="14" s="1"/>
  <c r="L15" i="14" s="1"/>
  <c r="L16" i="14" s="1"/>
  <c r="L17" i="14" s="1"/>
  <c r="L18" i="14" s="1"/>
  <c r="L19" i="14" s="1"/>
  <c r="M9" i="14"/>
  <c r="M10" i="14" s="1"/>
  <c r="M11" i="14" s="1"/>
  <c r="M12" i="14" s="1"/>
  <c r="M13" i="14" s="1"/>
  <c r="M14" i="14" s="1"/>
  <c r="M15" i="14" s="1"/>
  <c r="M16" i="14" s="1"/>
  <c r="M17" i="14" s="1"/>
  <c r="M18" i="14" s="1"/>
  <c r="M19" i="14" s="1"/>
  <c r="O38" i="10"/>
  <c r="O15" i="10"/>
  <c r="L26" i="11" l="1"/>
  <c r="G9" i="14" l="1"/>
  <c r="G10" i="14" s="1"/>
  <c r="G11" i="14" s="1"/>
  <c r="G12" i="14" s="1"/>
  <c r="G13" i="14" s="1"/>
  <c r="G14" i="14" s="1"/>
  <c r="G15" i="14" s="1"/>
  <c r="G16" i="14" s="1"/>
  <c r="G17" i="14" s="1"/>
  <c r="G18" i="14" s="1"/>
  <c r="G19" i="14" s="1"/>
  <c r="AW17" i="3" l="1"/>
  <c r="AM17" i="3"/>
  <c r="AB17" i="3"/>
  <c r="O17" i="3"/>
  <c r="AR17" i="3" s="1"/>
  <c r="L17" i="3"/>
  <c r="AN17" i="3" s="1"/>
  <c r="AT17" i="3" l="1"/>
  <c r="AS17" i="3"/>
  <c r="AU17" i="3" s="1"/>
  <c r="AO17" i="3"/>
  <c r="AQ17" i="3" s="1"/>
  <c r="AP17" i="3"/>
  <c r="AW22" i="8"/>
  <c r="AW21" i="8"/>
  <c r="AW19" i="8"/>
  <c r="AW15" i="8"/>
  <c r="Q15" i="8" s="1"/>
  <c r="AB22" i="8"/>
  <c r="AB29" i="8"/>
  <c r="AB15" i="8"/>
  <c r="G2" i="14"/>
  <c r="AC2" i="14" s="1"/>
  <c r="N7" i="14" s="1"/>
  <c r="L30" i="6"/>
  <c r="AB21" i="14"/>
  <c r="S8" i="4"/>
  <c r="T8" i="2"/>
  <c r="V8" i="2"/>
  <c r="R8" i="1"/>
  <c r="W48" i="1"/>
  <c r="Z12" i="1" s="1"/>
  <c r="L38" i="1"/>
  <c r="AP38" i="1" s="1"/>
  <c r="AW16" i="13"/>
  <c r="AW20" i="13"/>
  <c r="AW32" i="13"/>
  <c r="AW36" i="13"/>
  <c r="AW40" i="13"/>
  <c r="L35" i="2"/>
  <c r="AP35" i="2" s="1"/>
  <c r="O35" i="2"/>
  <c r="L36" i="2"/>
  <c r="O36" i="2"/>
  <c r="L37" i="2"/>
  <c r="O37" i="2"/>
  <c r="L38" i="2"/>
  <c r="AO38" i="2" s="1"/>
  <c r="O38" i="2"/>
  <c r="AS38" i="2"/>
  <c r="L39" i="2"/>
  <c r="O39" i="2"/>
  <c r="L40" i="2"/>
  <c r="AN40" i="2" s="1"/>
  <c r="O40" i="2"/>
  <c r="AS40" i="2"/>
  <c r="L41" i="2"/>
  <c r="O41"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14" i="3"/>
  <c r="AM15" i="3"/>
  <c r="AM16" i="3"/>
  <c r="AM18" i="3"/>
  <c r="AM19" i="3"/>
  <c r="AM20" i="3"/>
  <c r="AM21" i="3"/>
  <c r="AM22" i="3"/>
  <c r="AM23" i="3"/>
  <c r="AM24" i="3"/>
  <c r="AM25" i="3"/>
  <c r="AM26" i="3"/>
  <c r="AM27" i="3"/>
  <c r="AM28" i="3"/>
  <c r="AM29" i="3"/>
  <c r="AM30" i="3"/>
  <c r="AM31" i="3"/>
  <c r="AM32" i="3"/>
  <c r="AM33" i="3"/>
  <c r="AM34" i="3"/>
  <c r="AM35" i="3"/>
  <c r="AM36" i="3"/>
  <c r="AM37" i="3"/>
  <c r="AM38" i="3"/>
  <c r="AM39" i="3"/>
  <c r="AM40" i="3"/>
  <c r="AM41" i="3"/>
  <c r="AM42" i="3"/>
  <c r="AM43" i="3"/>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14" i="13"/>
  <c r="AM15" i="13"/>
  <c r="AM16" i="13"/>
  <c r="AM17" i="13"/>
  <c r="AM18" i="13"/>
  <c r="AM19" i="13"/>
  <c r="AM20" i="13"/>
  <c r="AM21" i="13"/>
  <c r="AM22" i="13"/>
  <c r="AM23" i="13"/>
  <c r="AM24" i="13"/>
  <c r="AM25" i="13"/>
  <c r="AM26" i="13"/>
  <c r="AM27" i="13"/>
  <c r="AM28" i="13"/>
  <c r="AM29" i="13"/>
  <c r="AM30" i="13"/>
  <c r="AM31" i="13"/>
  <c r="AM32" i="13"/>
  <c r="AM33" i="13"/>
  <c r="AM34" i="13"/>
  <c r="AM35" i="13"/>
  <c r="AM36" i="13"/>
  <c r="AM37" i="13"/>
  <c r="AM38" i="13"/>
  <c r="AM39" i="13"/>
  <c r="AM40" i="13"/>
  <c r="AM41" i="13"/>
  <c r="AM42" i="13"/>
  <c r="AM43" i="13"/>
  <c r="AM14" i="12"/>
  <c r="AM15" i="12"/>
  <c r="AM16" i="12"/>
  <c r="AM17" i="12"/>
  <c r="AM18" i="12"/>
  <c r="AM19" i="12"/>
  <c r="AM20" i="12"/>
  <c r="AM21" i="12"/>
  <c r="AM22" i="12"/>
  <c r="AM23" i="12"/>
  <c r="AM24" i="12"/>
  <c r="AM25" i="12"/>
  <c r="AM26" i="12"/>
  <c r="AM27" i="12"/>
  <c r="AM28" i="12"/>
  <c r="AM29" i="12"/>
  <c r="AM30" i="12"/>
  <c r="AM31" i="12"/>
  <c r="AM32" i="12"/>
  <c r="AM33" i="12"/>
  <c r="AM34" i="12"/>
  <c r="AM35" i="12"/>
  <c r="AM36" i="12"/>
  <c r="AM37" i="12"/>
  <c r="AM38" i="12"/>
  <c r="AM39" i="12"/>
  <c r="AM40" i="12"/>
  <c r="AM41" i="12"/>
  <c r="AM42" i="12"/>
  <c r="AM43" i="12"/>
  <c r="AM14" i="11"/>
  <c r="AM15" i="11"/>
  <c r="AM16" i="11"/>
  <c r="AM17" i="11"/>
  <c r="AM18" i="11"/>
  <c r="AM19" i="11"/>
  <c r="AM20" i="1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14" i="10"/>
  <c r="AM15" i="10"/>
  <c r="AM16" i="10"/>
  <c r="AM17" i="10"/>
  <c r="AM18" i="10"/>
  <c r="AM19" i="10"/>
  <c r="AM20" i="10"/>
  <c r="AM21" i="10"/>
  <c r="AM22" i="10"/>
  <c r="AM23" i="10"/>
  <c r="AM24" i="10"/>
  <c r="AM25" i="10"/>
  <c r="AM26" i="10"/>
  <c r="AM27" i="10"/>
  <c r="AM28" i="10"/>
  <c r="AM29" i="10"/>
  <c r="AM30" i="10"/>
  <c r="AM31" i="10"/>
  <c r="AM32" i="10"/>
  <c r="AM33" i="10"/>
  <c r="AM34" i="10"/>
  <c r="AM35" i="10"/>
  <c r="AM36" i="10"/>
  <c r="AM37" i="10"/>
  <c r="AM38" i="10"/>
  <c r="AM39" i="10"/>
  <c r="AM40" i="10"/>
  <c r="AM41" i="10"/>
  <c r="AM42" i="10"/>
  <c r="AM43" i="10"/>
  <c r="AM14" i="9"/>
  <c r="AM15" i="9"/>
  <c r="AM16" i="9"/>
  <c r="AM17" i="9"/>
  <c r="AM18" i="9"/>
  <c r="AM19" i="9"/>
  <c r="AM20" i="9"/>
  <c r="AM21" i="9"/>
  <c r="AM22" i="9"/>
  <c r="AM23" i="9"/>
  <c r="AM24" i="9"/>
  <c r="AM25" i="9"/>
  <c r="AM26" i="9"/>
  <c r="AM27" i="9"/>
  <c r="AM28" i="9"/>
  <c r="AM29" i="9"/>
  <c r="AM30" i="9"/>
  <c r="AM31" i="9"/>
  <c r="AM32" i="9"/>
  <c r="AM33" i="9"/>
  <c r="AM34" i="9"/>
  <c r="AM35" i="9"/>
  <c r="AM36" i="9"/>
  <c r="AM37" i="9"/>
  <c r="AM38" i="9"/>
  <c r="AM39" i="9"/>
  <c r="AM40" i="9"/>
  <c r="AM41" i="9"/>
  <c r="AM42" i="9"/>
  <c r="AM43" i="9"/>
  <c r="AM14" i="8"/>
  <c r="AM15" i="8"/>
  <c r="AM16" i="8"/>
  <c r="AM17" i="8"/>
  <c r="AM18" i="8"/>
  <c r="AM19" i="8"/>
  <c r="AM20" i="8"/>
  <c r="AM21" i="8"/>
  <c r="AM22" i="8"/>
  <c r="AM23" i="8"/>
  <c r="AM24" i="8"/>
  <c r="AM25" i="8"/>
  <c r="AM26" i="8"/>
  <c r="AM27" i="8"/>
  <c r="AM28" i="8"/>
  <c r="AM29" i="8"/>
  <c r="AM30" i="8"/>
  <c r="AM31" i="8"/>
  <c r="AM32" i="8"/>
  <c r="AM33" i="8"/>
  <c r="AM34" i="8"/>
  <c r="AM35" i="8"/>
  <c r="AM36" i="8"/>
  <c r="AM37" i="8"/>
  <c r="AM38" i="8"/>
  <c r="AM39" i="8"/>
  <c r="AM40" i="8"/>
  <c r="AM41" i="8"/>
  <c r="AM42" i="8"/>
  <c r="AM43" i="8"/>
  <c r="AM14" i="7"/>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M41" i="7"/>
  <c r="AM42" i="7"/>
  <c r="AM43" i="7"/>
  <c r="AM14" i="6"/>
  <c r="AM15" i="6"/>
  <c r="AM16" i="6"/>
  <c r="AM17" i="6"/>
  <c r="AM18" i="6"/>
  <c r="AM19" i="6"/>
  <c r="AM20" i="6"/>
  <c r="AM21" i="6"/>
  <c r="AM22" i="6"/>
  <c r="AM23" i="6"/>
  <c r="AM24" i="6"/>
  <c r="AM25" i="6"/>
  <c r="AM26" i="6"/>
  <c r="AM27" i="6"/>
  <c r="AM28" i="6"/>
  <c r="AM29" i="6"/>
  <c r="AM30" i="6"/>
  <c r="AM31" i="6"/>
  <c r="AM32" i="6"/>
  <c r="AM33" i="6"/>
  <c r="AM34" i="6"/>
  <c r="AM35" i="6"/>
  <c r="AM36" i="6"/>
  <c r="AM37" i="6"/>
  <c r="AM38" i="6"/>
  <c r="AM39" i="6"/>
  <c r="AM40" i="6"/>
  <c r="AM41" i="6"/>
  <c r="AM42" i="6"/>
  <c r="AM43" i="6"/>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13" i="2"/>
  <c r="AM13" i="3"/>
  <c r="AM13" i="4"/>
  <c r="AM13" i="13"/>
  <c r="AM13" i="12"/>
  <c r="AM13" i="11"/>
  <c r="AM13" i="10"/>
  <c r="AM13" i="9"/>
  <c r="AM13" i="8"/>
  <c r="AM13" i="7"/>
  <c r="AM13" i="6"/>
  <c r="AM13" i="1"/>
  <c r="B2" i="14"/>
  <c r="H5" i="4"/>
  <c r="H6" i="4"/>
  <c r="H7" i="4"/>
  <c r="H8" i="4"/>
  <c r="L13" i="4"/>
  <c r="AP13" i="4"/>
  <c r="O13" i="4"/>
  <c r="AR13" i="4" s="1"/>
  <c r="AB13" i="4"/>
  <c r="L14" i="4"/>
  <c r="O14" i="4"/>
  <c r="AR14" i="4" s="1"/>
  <c r="AB14" i="4"/>
  <c r="L15" i="4"/>
  <c r="AO15" i="4"/>
  <c r="O15" i="4"/>
  <c r="AT15" i="4" s="1"/>
  <c r="AB15" i="4"/>
  <c r="L16" i="4"/>
  <c r="AN16" i="4" s="1"/>
  <c r="O16" i="4"/>
  <c r="AS16" i="4" s="1"/>
  <c r="AB16" i="4"/>
  <c r="L17" i="4"/>
  <c r="O17" i="4"/>
  <c r="AR17" i="4" s="1"/>
  <c r="AB17" i="4"/>
  <c r="L18" i="4"/>
  <c r="O18" i="4"/>
  <c r="AR18" i="4" s="1"/>
  <c r="AB18" i="4"/>
  <c r="L19" i="4"/>
  <c r="AO19" i="4" s="1"/>
  <c r="O19" i="4"/>
  <c r="AS19" i="4" s="1"/>
  <c r="AB19" i="4"/>
  <c r="L20" i="4"/>
  <c r="O20" i="4"/>
  <c r="AR20" i="4" s="1"/>
  <c r="AB20" i="4"/>
  <c r="L21" i="4"/>
  <c r="O21" i="4"/>
  <c r="AT21" i="4" s="1"/>
  <c r="AB21" i="4"/>
  <c r="L22" i="4"/>
  <c r="O22" i="4"/>
  <c r="AR22" i="4"/>
  <c r="AB22" i="4"/>
  <c r="L23" i="4"/>
  <c r="AO23" i="4" s="1"/>
  <c r="O23" i="4"/>
  <c r="AS23" i="4" s="1"/>
  <c r="AB23" i="4"/>
  <c r="L24" i="4"/>
  <c r="AP24" i="4" s="1"/>
  <c r="O24" i="4"/>
  <c r="AS24" i="4" s="1"/>
  <c r="AB24" i="4"/>
  <c r="L25" i="4"/>
  <c r="O25" i="4"/>
  <c r="AR25" i="4" s="1"/>
  <c r="AB25" i="4"/>
  <c r="L26" i="4"/>
  <c r="O26" i="4"/>
  <c r="AR26" i="4"/>
  <c r="AB26" i="4"/>
  <c r="L27" i="4"/>
  <c r="O27" i="4"/>
  <c r="AT27" i="4"/>
  <c r="AB27" i="4"/>
  <c r="L28" i="4"/>
  <c r="AO28" i="4" s="1"/>
  <c r="O28" i="4"/>
  <c r="AT28" i="4" s="1"/>
  <c r="AB28" i="4"/>
  <c r="L29" i="4"/>
  <c r="O29" i="4"/>
  <c r="AS29" i="4"/>
  <c r="AB29" i="4"/>
  <c r="L30" i="4"/>
  <c r="O30" i="4"/>
  <c r="AT30" i="4"/>
  <c r="AB30" i="4"/>
  <c r="L31" i="4"/>
  <c r="AN31" i="4" s="1"/>
  <c r="O31" i="4"/>
  <c r="AR31" i="4" s="1"/>
  <c r="AB31" i="4"/>
  <c r="L32" i="4"/>
  <c r="AP32" i="4"/>
  <c r="O32" i="4"/>
  <c r="AT32" i="4" s="1"/>
  <c r="AB32" i="4"/>
  <c r="L33" i="4"/>
  <c r="O33" i="4"/>
  <c r="AT33" i="4" s="1"/>
  <c r="AB33" i="4"/>
  <c r="L34" i="4"/>
  <c r="O34" i="4"/>
  <c r="AT34" i="4" s="1"/>
  <c r="AB34" i="4"/>
  <c r="L35" i="4"/>
  <c r="AN35" i="4" s="1"/>
  <c r="O35" i="4"/>
  <c r="AT35" i="4"/>
  <c r="AB35" i="4"/>
  <c r="L36" i="4"/>
  <c r="AP36" i="4" s="1"/>
  <c r="O36" i="4"/>
  <c r="AS36" i="4" s="1"/>
  <c r="AB36" i="4"/>
  <c r="L37" i="4"/>
  <c r="O37" i="4"/>
  <c r="AS37" i="4"/>
  <c r="AB37" i="4"/>
  <c r="L38" i="4"/>
  <c r="AO38" i="4" s="1"/>
  <c r="O38" i="4"/>
  <c r="AS38" i="4" s="1"/>
  <c r="AB38" i="4"/>
  <c r="L39" i="4"/>
  <c r="AN39" i="4"/>
  <c r="O39" i="4"/>
  <c r="AT39" i="4"/>
  <c r="AB39" i="4"/>
  <c r="L40" i="4"/>
  <c r="AP40" i="4" s="1"/>
  <c r="O40" i="4"/>
  <c r="AB40" i="4"/>
  <c r="L41" i="4"/>
  <c r="O41" i="4"/>
  <c r="AR41" i="4"/>
  <c r="AB41" i="4"/>
  <c r="L42" i="4"/>
  <c r="O42" i="4"/>
  <c r="AR42" i="4"/>
  <c r="AB42" i="4"/>
  <c r="L43" i="4"/>
  <c r="O43" i="4"/>
  <c r="AB43" i="4"/>
  <c r="AW43" i="4"/>
  <c r="Q43" i="4" s="1"/>
  <c r="H5" i="10"/>
  <c r="H6" i="10"/>
  <c r="H7" i="10"/>
  <c r="H8" i="10"/>
  <c r="L13" i="10"/>
  <c r="AP13" i="10" s="1"/>
  <c r="O13" i="10"/>
  <c r="AB13" i="10"/>
  <c r="AW13" i="10"/>
  <c r="L14" i="10"/>
  <c r="O14" i="10"/>
  <c r="AR14" i="10" s="1"/>
  <c r="AB14" i="10"/>
  <c r="AW14" i="10"/>
  <c r="L15" i="10"/>
  <c r="AP15" i="10" s="1"/>
  <c r="AS15" i="10"/>
  <c r="AB15" i="10"/>
  <c r="AW15" i="10"/>
  <c r="L16" i="10"/>
  <c r="O16" i="10"/>
  <c r="AS16" i="10" s="1"/>
  <c r="AB16" i="10"/>
  <c r="AW16" i="10"/>
  <c r="L17" i="10"/>
  <c r="O17" i="10"/>
  <c r="AB17" i="10"/>
  <c r="AW17" i="10"/>
  <c r="L18" i="10"/>
  <c r="O18" i="10"/>
  <c r="AS18" i="10"/>
  <c r="AB18" i="10"/>
  <c r="AW18" i="10"/>
  <c r="L19" i="10"/>
  <c r="AN19" i="10" s="1"/>
  <c r="O19" i="10"/>
  <c r="AS19" i="10" s="1"/>
  <c r="AB19" i="10"/>
  <c r="AW19" i="10"/>
  <c r="L20" i="10"/>
  <c r="O20" i="10"/>
  <c r="AR20" i="10" s="1"/>
  <c r="AB20" i="10"/>
  <c r="AW20" i="10"/>
  <c r="L21" i="10"/>
  <c r="O21" i="10"/>
  <c r="AB21" i="10"/>
  <c r="AW21" i="10"/>
  <c r="L22" i="10"/>
  <c r="O22" i="10"/>
  <c r="AT22" i="10"/>
  <c r="AB22" i="10"/>
  <c r="AW22" i="10"/>
  <c r="L23" i="10"/>
  <c r="AO23" i="10" s="1"/>
  <c r="O23" i="10"/>
  <c r="AS23" i="10" s="1"/>
  <c r="AB23" i="10"/>
  <c r="AW23" i="10"/>
  <c r="L24" i="10"/>
  <c r="AP24" i="10" s="1"/>
  <c r="O24" i="10"/>
  <c r="AS24" i="10" s="1"/>
  <c r="AB24" i="10"/>
  <c r="AW24" i="10"/>
  <c r="L25" i="10"/>
  <c r="O25" i="10"/>
  <c r="AR25" i="10"/>
  <c r="AB25" i="10"/>
  <c r="AW25" i="10"/>
  <c r="L26" i="10"/>
  <c r="O26" i="10"/>
  <c r="AS26" i="10" s="1"/>
  <c r="AB26" i="10"/>
  <c r="AW26" i="10"/>
  <c r="L27" i="10"/>
  <c r="AO27" i="10" s="1"/>
  <c r="O27" i="10"/>
  <c r="AT27" i="10" s="1"/>
  <c r="AB27" i="10"/>
  <c r="AW27" i="10"/>
  <c r="L28" i="10"/>
  <c r="O28" i="10"/>
  <c r="AT28" i="10"/>
  <c r="AB28" i="10"/>
  <c r="AW28" i="10"/>
  <c r="L29" i="10"/>
  <c r="O29" i="10"/>
  <c r="AT29" i="10" s="1"/>
  <c r="AB29" i="10"/>
  <c r="AW29" i="10"/>
  <c r="L30" i="10"/>
  <c r="O30" i="10"/>
  <c r="AT30" i="10" s="1"/>
  <c r="AB30" i="10"/>
  <c r="AW30" i="10"/>
  <c r="L31" i="10"/>
  <c r="AN31" i="10" s="1"/>
  <c r="O31" i="10"/>
  <c r="AS31" i="10" s="1"/>
  <c r="AB31" i="10"/>
  <c r="AW31" i="10"/>
  <c r="L32" i="10"/>
  <c r="O32" i="10"/>
  <c r="AR32" i="10"/>
  <c r="AB32" i="10"/>
  <c r="AW32" i="10"/>
  <c r="L33" i="10"/>
  <c r="O33" i="10"/>
  <c r="AT33" i="10" s="1"/>
  <c r="AB33" i="10"/>
  <c r="AW33" i="10"/>
  <c r="L34" i="10"/>
  <c r="O34" i="10"/>
  <c r="AR34" i="10" s="1"/>
  <c r="AB34" i="10"/>
  <c r="AW34" i="10"/>
  <c r="L35" i="10"/>
  <c r="AN35" i="10" s="1"/>
  <c r="O35" i="10"/>
  <c r="AS35" i="10" s="1"/>
  <c r="AB35" i="10"/>
  <c r="AW35" i="10"/>
  <c r="L36" i="10"/>
  <c r="O36" i="10"/>
  <c r="AR36" i="10"/>
  <c r="AB36" i="10"/>
  <c r="AW36" i="10"/>
  <c r="L37" i="10"/>
  <c r="O37" i="10"/>
  <c r="AS37" i="10" s="1"/>
  <c r="AB37" i="10"/>
  <c r="AW37" i="10"/>
  <c r="L38" i="10"/>
  <c r="AS38" i="10"/>
  <c r="AB38" i="10"/>
  <c r="AW38" i="10"/>
  <c r="L39" i="10"/>
  <c r="AO39" i="10" s="1"/>
  <c r="O39" i="10"/>
  <c r="AB39" i="10"/>
  <c r="AW39" i="10"/>
  <c r="L40" i="10"/>
  <c r="AN40" i="10" s="1"/>
  <c r="O40" i="10"/>
  <c r="AR40" i="10" s="1"/>
  <c r="AB40" i="10"/>
  <c r="AW40" i="10"/>
  <c r="L41" i="10"/>
  <c r="AP41" i="10" s="1"/>
  <c r="O41" i="10"/>
  <c r="AT41" i="10" s="1"/>
  <c r="AB41" i="10"/>
  <c r="AW41" i="10"/>
  <c r="L42" i="10"/>
  <c r="O42" i="10"/>
  <c r="AT42" i="10"/>
  <c r="AB42" i="10"/>
  <c r="AW42" i="10"/>
  <c r="L43" i="10"/>
  <c r="O43" i="10"/>
  <c r="AT43" i="10" s="1"/>
  <c r="AB43" i="10"/>
  <c r="AW43" i="10"/>
  <c r="AK46" i="10"/>
  <c r="H5" i="6"/>
  <c r="H6" i="6"/>
  <c r="H7" i="6"/>
  <c r="H8" i="6"/>
  <c r="L13" i="6"/>
  <c r="O13" i="6"/>
  <c r="AT13" i="6"/>
  <c r="AB13" i="6"/>
  <c r="AW13" i="6"/>
  <c r="L14" i="6"/>
  <c r="AO14" i="6" s="1"/>
  <c r="O14" i="6"/>
  <c r="AR14" i="6" s="1"/>
  <c r="AB14" i="6"/>
  <c r="AW14" i="6"/>
  <c r="L15" i="6"/>
  <c r="O15" i="6"/>
  <c r="AB15" i="6"/>
  <c r="AW15" i="6"/>
  <c r="L16" i="6"/>
  <c r="O16" i="6"/>
  <c r="AB16" i="6"/>
  <c r="AW16" i="6"/>
  <c r="L17" i="6"/>
  <c r="O17" i="6"/>
  <c r="AS17" i="6" s="1"/>
  <c r="AB17" i="6"/>
  <c r="AW17" i="6"/>
  <c r="L18" i="6"/>
  <c r="O18" i="6"/>
  <c r="AB18" i="6"/>
  <c r="AW18" i="6"/>
  <c r="L19" i="6"/>
  <c r="O19" i="6"/>
  <c r="AB19" i="6"/>
  <c r="AW19" i="6"/>
  <c r="L20" i="6"/>
  <c r="O20" i="6"/>
  <c r="AS20" i="6" s="1"/>
  <c r="AB20" i="6"/>
  <c r="AW20" i="6"/>
  <c r="L21" i="6"/>
  <c r="O21" i="6"/>
  <c r="AB21" i="6"/>
  <c r="AW21" i="6"/>
  <c r="L22" i="6"/>
  <c r="O22" i="6"/>
  <c r="AB22" i="6"/>
  <c r="AW22" i="6"/>
  <c r="L23" i="6"/>
  <c r="O23" i="6"/>
  <c r="AT23" i="6" s="1"/>
  <c r="AB23" i="6"/>
  <c r="AW23" i="6"/>
  <c r="L24" i="6"/>
  <c r="O24" i="6"/>
  <c r="AB24" i="6"/>
  <c r="AW24" i="6"/>
  <c r="L25" i="6"/>
  <c r="O25" i="6"/>
  <c r="AB25" i="6"/>
  <c r="AW25" i="6"/>
  <c r="L26" i="6"/>
  <c r="O26" i="6"/>
  <c r="AR26" i="6" s="1"/>
  <c r="AB26" i="6"/>
  <c r="AW26" i="6"/>
  <c r="L27" i="6"/>
  <c r="O27" i="6"/>
  <c r="AB27" i="6"/>
  <c r="AW27" i="6"/>
  <c r="L28" i="6"/>
  <c r="O28" i="6"/>
  <c r="AB28" i="6"/>
  <c r="AW28" i="6"/>
  <c r="L29" i="6"/>
  <c r="O29" i="6"/>
  <c r="AT29" i="6" s="1"/>
  <c r="AB29" i="6"/>
  <c r="AW29" i="6"/>
  <c r="O30" i="6"/>
  <c r="AB30" i="6"/>
  <c r="AW30" i="6"/>
  <c r="L31" i="6"/>
  <c r="O31" i="6"/>
  <c r="AB31" i="6"/>
  <c r="AW31" i="6"/>
  <c r="L32" i="6"/>
  <c r="O32" i="6"/>
  <c r="AB32" i="6"/>
  <c r="AW32" i="6"/>
  <c r="L33" i="6"/>
  <c r="O33" i="6"/>
  <c r="AB33" i="6"/>
  <c r="AW33" i="6"/>
  <c r="L34" i="6"/>
  <c r="O34" i="6"/>
  <c r="AR34" i="6" s="1"/>
  <c r="AB34" i="6"/>
  <c r="AW34" i="6"/>
  <c r="L35" i="6"/>
  <c r="AN35" i="6" s="1"/>
  <c r="O35" i="6"/>
  <c r="AR35" i="6" s="1"/>
  <c r="AB35" i="6"/>
  <c r="AW35" i="6"/>
  <c r="L36" i="6"/>
  <c r="AN36" i="6"/>
  <c r="O36" i="6"/>
  <c r="AB36" i="6"/>
  <c r="AW36" i="6"/>
  <c r="Q36" i="6" s="1"/>
  <c r="L37" i="6"/>
  <c r="AP37" i="6" s="1"/>
  <c r="O37" i="6"/>
  <c r="AR37" i="6" s="1"/>
  <c r="AB37" i="6"/>
  <c r="AW37" i="6"/>
  <c r="Q37" i="6" s="1"/>
  <c r="L38" i="6"/>
  <c r="AP38" i="6"/>
  <c r="O38" i="6"/>
  <c r="AS38" i="6" s="1"/>
  <c r="AB38" i="6"/>
  <c r="AW38" i="6"/>
  <c r="Q38" i="6" s="1"/>
  <c r="L39" i="6"/>
  <c r="AP39" i="6" s="1"/>
  <c r="O39" i="6"/>
  <c r="AB39" i="6"/>
  <c r="AW39" i="6"/>
  <c r="L40" i="6"/>
  <c r="AP40" i="6"/>
  <c r="O40" i="6"/>
  <c r="AR40" i="6" s="1"/>
  <c r="AB40" i="6"/>
  <c r="AW40" i="6"/>
  <c r="L41" i="6"/>
  <c r="AP41" i="6" s="1"/>
  <c r="O41" i="6"/>
  <c r="AR41" i="6" s="1"/>
  <c r="AB41" i="6"/>
  <c r="AW41" i="6"/>
  <c r="L42" i="6"/>
  <c r="AP42" i="6"/>
  <c r="O42" i="6"/>
  <c r="AB42" i="6"/>
  <c r="AW42" i="6"/>
  <c r="L43" i="6"/>
  <c r="AP43" i="6" s="1"/>
  <c r="O43" i="6"/>
  <c r="AT43" i="6" s="1"/>
  <c r="AB43" i="6"/>
  <c r="AW43" i="6"/>
  <c r="Q43" i="6" s="1"/>
  <c r="AK46" i="6"/>
  <c r="H5" i="2"/>
  <c r="H6" i="2"/>
  <c r="H7" i="2"/>
  <c r="H8" i="2"/>
  <c r="L13" i="2"/>
  <c r="AP13" i="2" s="1"/>
  <c r="O13" i="2"/>
  <c r="AT13" i="2"/>
  <c r="AB13" i="2"/>
  <c r="L14" i="2"/>
  <c r="AN14" i="2" s="1"/>
  <c r="O14" i="2"/>
  <c r="AB14" i="2"/>
  <c r="L15" i="2"/>
  <c r="AO15" i="2"/>
  <c r="O15" i="2"/>
  <c r="AR15" i="2" s="1"/>
  <c r="AB15" i="2"/>
  <c r="L16" i="2"/>
  <c r="AO16" i="2" s="1"/>
  <c r="O16" i="2"/>
  <c r="AB16" i="2"/>
  <c r="L17" i="2"/>
  <c r="O17" i="2"/>
  <c r="AS17" i="2" s="1"/>
  <c r="AB17" i="2"/>
  <c r="L18" i="2"/>
  <c r="AP18" i="2" s="1"/>
  <c r="O18" i="2"/>
  <c r="AS18" i="2" s="1"/>
  <c r="AB18" i="2"/>
  <c r="L19" i="2"/>
  <c r="O19" i="2"/>
  <c r="AB19" i="2"/>
  <c r="L20" i="2"/>
  <c r="AO20" i="2" s="1"/>
  <c r="O20" i="2"/>
  <c r="AB20" i="2"/>
  <c r="L21" i="2"/>
  <c r="O21" i="2"/>
  <c r="AB21" i="2"/>
  <c r="L22" i="2"/>
  <c r="AO22" i="2" s="1"/>
  <c r="O22" i="2"/>
  <c r="AB22" i="2"/>
  <c r="L23" i="2"/>
  <c r="AO23" i="2" s="1"/>
  <c r="O23" i="2"/>
  <c r="AB23" i="2"/>
  <c r="L24" i="2"/>
  <c r="O24" i="2"/>
  <c r="AS24" i="2" s="1"/>
  <c r="AB24" i="2"/>
  <c r="L25" i="2"/>
  <c r="O25" i="2"/>
  <c r="AB25" i="2"/>
  <c r="L26" i="2"/>
  <c r="AP26" i="2" s="1"/>
  <c r="O26" i="2"/>
  <c r="AB26" i="2"/>
  <c r="L27" i="2"/>
  <c r="O27" i="2"/>
  <c r="AB27" i="2"/>
  <c r="L28" i="2"/>
  <c r="AO28" i="2" s="1"/>
  <c r="O28" i="2"/>
  <c r="AR28" i="2"/>
  <c r="AB28" i="2"/>
  <c r="L29" i="2"/>
  <c r="O29" i="2"/>
  <c r="AB29" i="2"/>
  <c r="L30" i="2"/>
  <c r="AO30" i="2" s="1"/>
  <c r="O30" i="2"/>
  <c r="AB30" i="2"/>
  <c r="L31" i="2"/>
  <c r="O31" i="2"/>
  <c r="AB31" i="2"/>
  <c r="L32" i="2"/>
  <c r="O32" i="2"/>
  <c r="AB32" i="2"/>
  <c r="L33" i="2"/>
  <c r="O33" i="2"/>
  <c r="AB33" i="2"/>
  <c r="L34" i="2"/>
  <c r="AP34" i="2" s="1"/>
  <c r="O34" i="2"/>
  <c r="AB34" i="2"/>
  <c r="AB35" i="2"/>
  <c r="AB36" i="2"/>
  <c r="AB37" i="2"/>
  <c r="AB38" i="2"/>
  <c r="AB39" i="2"/>
  <c r="AB40" i="2"/>
  <c r="AB41" i="2"/>
  <c r="L42" i="2"/>
  <c r="AP42" i="2"/>
  <c r="O42" i="2"/>
  <c r="AS42" i="2" s="1"/>
  <c r="AB42" i="2"/>
  <c r="AW42" i="2"/>
  <c r="L43" i="2"/>
  <c r="AP43" i="2" s="1"/>
  <c r="O43" i="2"/>
  <c r="AB43" i="2"/>
  <c r="AW43" i="2"/>
  <c r="B2" i="15"/>
  <c r="H5" i="1"/>
  <c r="H6" i="1"/>
  <c r="H7" i="1"/>
  <c r="H8" i="1"/>
  <c r="S8" i="1"/>
  <c r="T8" i="1"/>
  <c r="U8" i="1"/>
  <c r="V8" i="1"/>
  <c r="W8" i="1"/>
  <c r="X8" i="1"/>
  <c r="L13" i="1"/>
  <c r="AO13" i="1"/>
  <c r="O13" i="1"/>
  <c r="AB13" i="1"/>
  <c r="AW13" i="1"/>
  <c r="Q13" i="1" s="1"/>
  <c r="L14" i="1"/>
  <c r="AN14" i="1" s="1"/>
  <c r="O14" i="1"/>
  <c r="AR14" i="1" s="1"/>
  <c r="AB14" i="1"/>
  <c r="AW14" i="1"/>
  <c r="L15" i="1"/>
  <c r="O15" i="1"/>
  <c r="AS15" i="1" s="1"/>
  <c r="AB15" i="1"/>
  <c r="AW15" i="1"/>
  <c r="L16" i="1"/>
  <c r="AO16" i="1" s="1"/>
  <c r="O16" i="1"/>
  <c r="AR16" i="1" s="1"/>
  <c r="AB16" i="1"/>
  <c r="AW16" i="1"/>
  <c r="L17" i="1"/>
  <c r="AP17" i="1" s="1"/>
  <c r="O17" i="1"/>
  <c r="AR17" i="1"/>
  <c r="AB17" i="1"/>
  <c r="AW17" i="1"/>
  <c r="L18" i="1"/>
  <c r="AP18" i="1" s="1"/>
  <c r="O18" i="1"/>
  <c r="AT18" i="1"/>
  <c r="AB18" i="1"/>
  <c r="AW18" i="1"/>
  <c r="Q18" i="1" s="1"/>
  <c r="L19" i="1"/>
  <c r="AO19" i="1" s="1"/>
  <c r="O19" i="1"/>
  <c r="AR19" i="1" s="1"/>
  <c r="AB19" i="1"/>
  <c r="AW19" i="1"/>
  <c r="L20" i="1"/>
  <c r="O20" i="1"/>
  <c r="AS20" i="1" s="1"/>
  <c r="AB20" i="1"/>
  <c r="AW20" i="1"/>
  <c r="L21" i="1"/>
  <c r="AO21" i="1" s="1"/>
  <c r="O21" i="1"/>
  <c r="AR21" i="1"/>
  <c r="AB21" i="1"/>
  <c r="AW21" i="1"/>
  <c r="L22" i="1"/>
  <c r="AN22" i="1" s="1"/>
  <c r="O22" i="1"/>
  <c r="AR22" i="1" s="1"/>
  <c r="AB22" i="1"/>
  <c r="AW22" i="1"/>
  <c r="L23" i="1"/>
  <c r="AO23" i="1" s="1"/>
  <c r="O23" i="1"/>
  <c r="AT23" i="1"/>
  <c r="AB23" i="1"/>
  <c r="AW23" i="1"/>
  <c r="L24" i="1"/>
  <c r="AP24" i="1" s="1"/>
  <c r="O24" i="1"/>
  <c r="AR24" i="1" s="1"/>
  <c r="AB24" i="1"/>
  <c r="AW24" i="1"/>
  <c r="L25" i="1"/>
  <c r="AO25" i="1" s="1"/>
  <c r="O25" i="1"/>
  <c r="AR25" i="1"/>
  <c r="AB25" i="1"/>
  <c r="AW25" i="1"/>
  <c r="L26" i="1"/>
  <c r="O26" i="1"/>
  <c r="AT26" i="1" s="1"/>
  <c r="AB26" i="1"/>
  <c r="AW26" i="1"/>
  <c r="L27" i="1"/>
  <c r="AP27" i="1" s="1"/>
  <c r="O27" i="1"/>
  <c r="AR27" i="1"/>
  <c r="AB27" i="1"/>
  <c r="AW27" i="1"/>
  <c r="L28" i="1"/>
  <c r="AP28" i="1" s="1"/>
  <c r="O28" i="1"/>
  <c r="AR28" i="1"/>
  <c r="AB28" i="1"/>
  <c r="AW28" i="1"/>
  <c r="L29" i="1"/>
  <c r="AO29" i="1" s="1"/>
  <c r="O29" i="1"/>
  <c r="AR29" i="1"/>
  <c r="AB29" i="1"/>
  <c r="AW29" i="1"/>
  <c r="L30" i="1"/>
  <c r="AN30" i="1" s="1"/>
  <c r="O30" i="1"/>
  <c r="AR30" i="1" s="1"/>
  <c r="AB30" i="1"/>
  <c r="AW30" i="1"/>
  <c r="L31" i="1"/>
  <c r="AN31" i="1" s="1"/>
  <c r="O31" i="1"/>
  <c r="AT31" i="1"/>
  <c r="AB31" i="1"/>
  <c r="AW31" i="1"/>
  <c r="L32" i="1"/>
  <c r="O32" i="1"/>
  <c r="AR32" i="1" s="1"/>
  <c r="AB32" i="1"/>
  <c r="AW32" i="1"/>
  <c r="L33" i="1"/>
  <c r="AO33" i="1" s="1"/>
  <c r="O33" i="1"/>
  <c r="AS33" i="1"/>
  <c r="AB33" i="1"/>
  <c r="AW33" i="1"/>
  <c r="L34" i="1"/>
  <c r="AP34" i="1" s="1"/>
  <c r="O34" i="1"/>
  <c r="AT34" i="1" s="1"/>
  <c r="AB34" i="1"/>
  <c r="AW34" i="1"/>
  <c r="L35" i="1"/>
  <c r="AP35" i="1" s="1"/>
  <c r="O35" i="1"/>
  <c r="AT35" i="1"/>
  <c r="AB35" i="1"/>
  <c r="AW35" i="1"/>
  <c r="L36" i="1"/>
  <c r="AO36" i="1" s="1"/>
  <c r="O36" i="1"/>
  <c r="AS36" i="1" s="1"/>
  <c r="AB36" i="1"/>
  <c r="AW36" i="1"/>
  <c r="L37" i="1"/>
  <c r="AP37" i="1" s="1"/>
  <c r="O37" i="1"/>
  <c r="AS37" i="1"/>
  <c r="AB37" i="1"/>
  <c r="AW37" i="1"/>
  <c r="O38" i="1"/>
  <c r="AB38" i="1"/>
  <c r="AW38" i="1"/>
  <c r="L39" i="1"/>
  <c r="AO39" i="1" s="1"/>
  <c r="O39" i="1"/>
  <c r="AR39" i="1" s="1"/>
  <c r="AB39" i="1"/>
  <c r="AW39" i="1"/>
  <c r="L40" i="1"/>
  <c r="AN40" i="1" s="1"/>
  <c r="O40" i="1"/>
  <c r="AT40" i="1"/>
  <c r="AB40" i="1"/>
  <c r="AW40" i="1"/>
  <c r="L41" i="1"/>
  <c r="AP41" i="1" s="1"/>
  <c r="O41" i="1"/>
  <c r="AR41" i="1" s="1"/>
  <c r="AB41" i="1"/>
  <c r="AW41" i="1"/>
  <c r="L42" i="1"/>
  <c r="AN42" i="1" s="1"/>
  <c r="O42" i="1"/>
  <c r="AB42" i="1"/>
  <c r="AW42" i="1"/>
  <c r="L43" i="1"/>
  <c r="AN43" i="1" s="1"/>
  <c r="O43" i="1"/>
  <c r="AR43" i="1" s="1"/>
  <c r="AB43" i="1"/>
  <c r="AW43" i="1"/>
  <c r="AK46" i="1"/>
  <c r="H5" i="11"/>
  <c r="H6" i="11"/>
  <c r="H7" i="11"/>
  <c r="H8" i="11"/>
  <c r="AP13" i="11"/>
  <c r="O13" i="11"/>
  <c r="AB13" i="11"/>
  <c r="AW13" i="11"/>
  <c r="L14" i="11"/>
  <c r="AN14" i="11" s="1"/>
  <c r="O14" i="11"/>
  <c r="AR14" i="11" s="1"/>
  <c r="AB14" i="11"/>
  <c r="AW14" i="11"/>
  <c r="L15" i="11"/>
  <c r="O15" i="11"/>
  <c r="AB15" i="11"/>
  <c r="AW15" i="11"/>
  <c r="L16" i="11"/>
  <c r="AO16" i="11" s="1"/>
  <c r="O16" i="11"/>
  <c r="AT16" i="11" s="1"/>
  <c r="AB16" i="11"/>
  <c r="AW16" i="11"/>
  <c r="L17" i="11"/>
  <c r="AN17" i="11" s="1"/>
  <c r="O17" i="11"/>
  <c r="AS17" i="11" s="1"/>
  <c r="AB17" i="11"/>
  <c r="AW17" i="11"/>
  <c r="L18" i="11"/>
  <c r="AN18" i="11" s="1"/>
  <c r="O18" i="11"/>
  <c r="AR18" i="11" s="1"/>
  <c r="AB18" i="11"/>
  <c r="AW18" i="11"/>
  <c r="L19" i="11"/>
  <c r="AN19" i="11" s="1"/>
  <c r="O19" i="11"/>
  <c r="AR19" i="11" s="1"/>
  <c r="AB19" i="11"/>
  <c r="AW19" i="11"/>
  <c r="L20" i="11"/>
  <c r="AN20" i="11" s="1"/>
  <c r="O20" i="11"/>
  <c r="AT20" i="11" s="1"/>
  <c r="AB20" i="11"/>
  <c r="AW20" i="11"/>
  <c r="L21" i="11"/>
  <c r="AO21" i="11" s="1"/>
  <c r="O21" i="11"/>
  <c r="AR21" i="11" s="1"/>
  <c r="AB21" i="11"/>
  <c r="AW21" i="11"/>
  <c r="L22" i="11"/>
  <c r="AN22" i="11" s="1"/>
  <c r="O22" i="11"/>
  <c r="AR22" i="11" s="1"/>
  <c r="AB22" i="11"/>
  <c r="AW22" i="11"/>
  <c r="L23" i="11"/>
  <c r="AP23" i="11" s="1"/>
  <c r="O23" i="11"/>
  <c r="AR23" i="11" s="1"/>
  <c r="AB23" i="11"/>
  <c r="AW23" i="11"/>
  <c r="L24" i="11"/>
  <c r="AO24" i="11" s="1"/>
  <c r="O24" i="11"/>
  <c r="AT24" i="11" s="1"/>
  <c r="AB24" i="11"/>
  <c r="AW24" i="11"/>
  <c r="L25" i="11"/>
  <c r="AO25" i="11"/>
  <c r="O25" i="11"/>
  <c r="AT25" i="11"/>
  <c r="AB25" i="11"/>
  <c r="AW25" i="11"/>
  <c r="AN26" i="11"/>
  <c r="O26" i="11"/>
  <c r="AT26" i="11" s="1"/>
  <c r="AB26" i="11"/>
  <c r="AW26" i="11"/>
  <c r="L27" i="11"/>
  <c r="O27" i="11"/>
  <c r="AT27" i="11" s="1"/>
  <c r="AB27" i="11"/>
  <c r="AW27" i="11"/>
  <c r="L28" i="11"/>
  <c r="O28" i="11"/>
  <c r="AS28" i="11" s="1"/>
  <c r="AB28" i="11"/>
  <c r="AW28" i="11"/>
  <c r="L29" i="11"/>
  <c r="O29" i="11"/>
  <c r="AS29" i="11" s="1"/>
  <c r="AB29" i="11"/>
  <c r="AW29" i="11"/>
  <c r="L30" i="11"/>
  <c r="O30" i="11"/>
  <c r="AR30" i="11"/>
  <c r="AB30" i="11"/>
  <c r="AW30" i="11"/>
  <c r="L31" i="11"/>
  <c r="AP31" i="11" s="1"/>
  <c r="O31" i="11"/>
  <c r="AR31" i="11" s="1"/>
  <c r="AB31" i="11"/>
  <c r="AW31" i="11"/>
  <c r="L32" i="11"/>
  <c r="AO32" i="11" s="1"/>
  <c r="O32" i="11"/>
  <c r="AT32" i="11"/>
  <c r="AB32" i="11"/>
  <c r="AW32" i="11"/>
  <c r="L33" i="11"/>
  <c r="AO33" i="11" s="1"/>
  <c r="O33" i="11"/>
  <c r="AS33" i="11" s="1"/>
  <c r="AB33" i="11"/>
  <c r="AW33" i="11"/>
  <c r="L34" i="11"/>
  <c r="AN34" i="11"/>
  <c r="O34" i="11"/>
  <c r="AR34" i="11" s="1"/>
  <c r="AB34" i="11"/>
  <c r="AW34" i="11"/>
  <c r="L35" i="11"/>
  <c r="AN35" i="11" s="1"/>
  <c r="O35" i="11"/>
  <c r="AR35" i="11" s="1"/>
  <c r="AB35" i="11"/>
  <c r="AW35" i="11"/>
  <c r="L36" i="11"/>
  <c r="AO36" i="11"/>
  <c r="O36" i="11"/>
  <c r="AT36" i="11" s="1"/>
  <c r="AB36" i="11"/>
  <c r="AW36" i="11"/>
  <c r="L37" i="11"/>
  <c r="AO37" i="11" s="1"/>
  <c r="O37" i="11"/>
  <c r="AT37" i="11"/>
  <c r="AB37" i="11"/>
  <c r="AW37" i="11"/>
  <c r="L38" i="11"/>
  <c r="AP38" i="11"/>
  <c r="O38" i="11"/>
  <c r="AR38" i="11"/>
  <c r="AB38" i="11"/>
  <c r="AW38" i="11"/>
  <c r="L39" i="11"/>
  <c r="O39" i="11"/>
  <c r="AR39" i="11" s="1"/>
  <c r="AB39" i="11"/>
  <c r="AW39" i="11"/>
  <c r="L40" i="11"/>
  <c r="O40" i="11"/>
  <c r="AT40" i="11" s="1"/>
  <c r="AB40" i="11"/>
  <c r="AW40" i="11"/>
  <c r="L41" i="11"/>
  <c r="O41" i="11"/>
  <c r="AR41" i="11" s="1"/>
  <c r="AB41" i="11"/>
  <c r="AW41" i="11"/>
  <c r="L42" i="11"/>
  <c r="AP42" i="11" s="1"/>
  <c r="O42" i="11"/>
  <c r="AR42" i="11"/>
  <c r="AB42" i="11"/>
  <c r="AW42" i="11"/>
  <c r="L43" i="11"/>
  <c r="O43" i="11"/>
  <c r="AR43" i="11" s="1"/>
  <c r="AB43" i="11"/>
  <c r="AW43" i="11"/>
  <c r="AK46" i="11"/>
  <c r="H5" i="12"/>
  <c r="H6" i="12"/>
  <c r="H7" i="12"/>
  <c r="H8" i="12"/>
  <c r="L13" i="12"/>
  <c r="O13" i="12"/>
  <c r="AT13" i="12" s="1"/>
  <c r="AB13" i="12"/>
  <c r="L14" i="12"/>
  <c r="AO14" i="12" s="1"/>
  <c r="O14" i="12"/>
  <c r="AS14" i="12" s="1"/>
  <c r="AB14" i="12"/>
  <c r="L15" i="12"/>
  <c r="AP15" i="12" s="1"/>
  <c r="O15" i="12"/>
  <c r="AB15" i="12"/>
  <c r="L16" i="12"/>
  <c r="O16" i="12"/>
  <c r="AT16" i="12"/>
  <c r="AB16" i="12"/>
  <c r="L17" i="12"/>
  <c r="O17" i="12"/>
  <c r="AR17" i="12" s="1"/>
  <c r="AB17" i="12"/>
  <c r="L18" i="12"/>
  <c r="O18" i="12"/>
  <c r="AR18" i="12" s="1"/>
  <c r="AB18" i="12"/>
  <c r="L19" i="12"/>
  <c r="O19" i="12"/>
  <c r="AB19" i="12"/>
  <c r="L20" i="12"/>
  <c r="AP20" i="12" s="1"/>
  <c r="O20" i="12"/>
  <c r="AB20" i="12"/>
  <c r="L21" i="12"/>
  <c r="O21" i="12"/>
  <c r="AB21" i="12"/>
  <c r="L22" i="12"/>
  <c r="O22" i="12"/>
  <c r="AB22" i="12"/>
  <c r="L23" i="12"/>
  <c r="O23" i="12"/>
  <c r="AB23" i="12"/>
  <c r="L24" i="12"/>
  <c r="O24" i="12"/>
  <c r="AB24" i="12"/>
  <c r="L25" i="12"/>
  <c r="O25" i="12"/>
  <c r="AB25" i="12"/>
  <c r="L26" i="12"/>
  <c r="O26" i="12"/>
  <c r="AB26" i="12"/>
  <c r="L27" i="12"/>
  <c r="O27" i="12"/>
  <c r="AB27" i="12"/>
  <c r="L28" i="12"/>
  <c r="O28" i="12"/>
  <c r="AB28" i="12"/>
  <c r="L29" i="12"/>
  <c r="O29" i="12"/>
  <c r="AS29" i="12" s="1"/>
  <c r="AB29" i="12"/>
  <c r="L30" i="12"/>
  <c r="O30" i="12"/>
  <c r="AR30" i="12" s="1"/>
  <c r="AB30" i="12"/>
  <c r="L31" i="12"/>
  <c r="O31" i="12"/>
  <c r="AB31" i="12"/>
  <c r="L32" i="12"/>
  <c r="O32" i="12"/>
  <c r="AS32" i="12" s="1"/>
  <c r="AB32" i="12"/>
  <c r="L33" i="12"/>
  <c r="O33" i="12"/>
  <c r="AR33" i="12" s="1"/>
  <c r="AB33" i="12"/>
  <c r="L34" i="12"/>
  <c r="O34" i="12"/>
  <c r="AR34" i="12" s="1"/>
  <c r="AB34" i="12"/>
  <c r="L35" i="12"/>
  <c r="AN35" i="12" s="1"/>
  <c r="O35" i="12"/>
  <c r="AB35" i="12"/>
  <c r="L36" i="12"/>
  <c r="O36" i="12"/>
  <c r="AB36" i="12"/>
  <c r="L37" i="12"/>
  <c r="AO37" i="12" s="1"/>
  <c r="O37" i="12"/>
  <c r="AS37" i="12" s="1"/>
  <c r="AB37" i="12"/>
  <c r="L38" i="12"/>
  <c r="O38" i="12"/>
  <c r="AR38" i="12" s="1"/>
  <c r="AB38" i="12"/>
  <c r="L39" i="12"/>
  <c r="O39" i="12"/>
  <c r="AB39" i="12"/>
  <c r="L40" i="12"/>
  <c r="AN40" i="12" s="1"/>
  <c r="O40" i="12"/>
  <c r="AR40" i="12"/>
  <c r="AB40" i="12"/>
  <c r="L41" i="12"/>
  <c r="AN41" i="12" s="1"/>
  <c r="O41" i="12"/>
  <c r="AR41" i="12" s="1"/>
  <c r="AB41" i="12"/>
  <c r="L42" i="12"/>
  <c r="AP42" i="12"/>
  <c r="O42" i="12"/>
  <c r="AB42" i="12"/>
  <c r="L43" i="12"/>
  <c r="AP43" i="12" s="1"/>
  <c r="O43" i="12"/>
  <c r="AR43" i="12" s="1"/>
  <c r="AB43" i="12"/>
  <c r="AW43" i="12"/>
  <c r="Q43" i="12" s="1"/>
  <c r="AK46" i="12"/>
  <c r="H5" i="13"/>
  <c r="H6" i="13"/>
  <c r="H7" i="13"/>
  <c r="H8" i="13"/>
  <c r="L13" i="13"/>
  <c r="AP13" i="13" s="1"/>
  <c r="O13" i="13"/>
  <c r="AT13" i="13" s="1"/>
  <c r="AB13" i="13"/>
  <c r="AW13" i="13"/>
  <c r="Q13" i="13" s="1"/>
  <c r="L14" i="13"/>
  <c r="O14" i="13"/>
  <c r="AB14" i="13"/>
  <c r="L15" i="13"/>
  <c r="AO15" i="13" s="1"/>
  <c r="O15" i="13"/>
  <c r="AB15" i="13"/>
  <c r="L16" i="13"/>
  <c r="AN16" i="13"/>
  <c r="O16" i="13"/>
  <c r="AB16" i="13"/>
  <c r="L17" i="13"/>
  <c r="O17" i="13"/>
  <c r="AB17" i="13"/>
  <c r="L18" i="13"/>
  <c r="O18" i="13"/>
  <c r="AB18" i="13"/>
  <c r="L19" i="13"/>
  <c r="AO19" i="13"/>
  <c r="O19" i="13"/>
  <c r="AB19" i="13"/>
  <c r="L20" i="13"/>
  <c r="AN20" i="13" s="1"/>
  <c r="O20" i="13"/>
  <c r="AB20" i="13"/>
  <c r="L21" i="13"/>
  <c r="AN21" i="13" s="1"/>
  <c r="O21" i="13"/>
  <c r="AB21" i="13"/>
  <c r="L22" i="13"/>
  <c r="AP22" i="13"/>
  <c r="O22" i="13"/>
  <c r="AB22" i="13"/>
  <c r="L23" i="13"/>
  <c r="AO23" i="13"/>
  <c r="O23" i="13"/>
  <c r="AB23" i="13"/>
  <c r="L24" i="13"/>
  <c r="O24" i="13"/>
  <c r="AR24" i="13" s="1"/>
  <c r="AB24" i="13"/>
  <c r="L25" i="13"/>
  <c r="AN25" i="13"/>
  <c r="O25" i="13"/>
  <c r="AB25" i="13"/>
  <c r="L26" i="13"/>
  <c r="AP26" i="13"/>
  <c r="O26" i="13"/>
  <c r="AB26" i="13"/>
  <c r="L27" i="13"/>
  <c r="O27" i="13"/>
  <c r="AB27" i="13"/>
  <c r="L28" i="13"/>
  <c r="AN28" i="13" s="1"/>
  <c r="O28" i="13"/>
  <c r="AS28" i="13" s="1"/>
  <c r="AB28" i="13"/>
  <c r="L29" i="13"/>
  <c r="AN29" i="13" s="1"/>
  <c r="O29" i="13"/>
  <c r="AB29" i="13"/>
  <c r="L30" i="13"/>
  <c r="AP30" i="13"/>
  <c r="O30" i="13"/>
  <c r="AB30" i="13"/>
  <c r="L31" i="13"/>
  <c r="AO31" i="13"/>
  <c r="O31" i="13"/>
  <c r="AB31" i="13"/>
  <c r="L32" i="13"/>
  <c r="O32" i="13"/>
  <c r="AT32" i="13" s="1"/>
  <c r="AB32" i="13"/>
  <c r="L33" i="13"/>
  <c r="AN33" i="13" s="1"/>
  <c r="O33" i="13"/>
  <c r="AB33" i="13"/>
  <c r="L34" i="13"/>
  <c r="AP34" i="13" s="1"/>
  <c r="O34" i="13"/>
  <c r="AB34" i="13"/>
  <c r="L35" i="13"/>
  <c r="AO35" i="13" s="1"/>
  <c r="O35" i="13"/>
  <c r="AB35" i="13"/>
  <c r="L36" i="13"/>
  <c r="AN36" i="13" s="1"/>
  <c r="O36" i="13"/>
  <c r="AT36" i="13" s="1"/>
  <c r="AB36" i="13"/>
  <c r="L37" i="13"/>
  <c r="O37" i="13"/>
  <c r="AB37" i="13"/>
  <c r="L38" i="13"/>
  <c r="AP38" i="13"/>
  <c r="O38" i="13"/>
  <c r="AB38" i="13"/>
  <c r="L39" i="13"/>
  <c r="AO39" i="13" s="1"/>
  <c r="O39" i="13"/>
  <c r="AB39" i="13"/>
  <c r="L40" i="13"/>
  <c r="O40" i="13"/>
  <c r="AR40" i="13"/>
  <c r="AB40" i="13"/>
  <c r="L41" i="13"/>
  <c r="AN41" i="13" s="1"/>
  <c r="O41" i="13"/>
  <c r="AB41" i="13"/>
  <c r="L42" i="13"/>
  <c r="AN42" i="13" s="1"/>
  <c r="O42" i="13"/>
  <c r="AB42" i="13"/>
  <c r="L43" i="13"/>
  <c r="AO43" i="13" s="1"/>
  <c r="O43" i="13"/>
  <c r="AS43" i="13" s="1"/>
  <c r="AB43" i="13"/>
  <c r="AK46" i="13"/>
  <c r="H5" i="3"/>
  <c r="H6" i="3"/>
  <c r="H7" i="3"/>
  <c r="H8" i="3"/>
  <c r="L13" i="3"/>
  <c r="AN13" i="3" s="1"/>
  <c r="O13" i="3"/>
  <c r="AT13" i="3" s="1"/>
  <c r="AB13" i="3"/>
  <c r="L14" i="3"/>
  <c r="AP14" i="3"/>
  <c r="O14" i="3"/>
  <c r="AT14" i="3"/>
  <c r="AB14" i="3"/>
  <c r="L15" i="3"/>
  <c r="AP15" i="3" s="1"/>
  <c r="O15" i="3"/>
  <c r="AT15" i="3" s="1"/>
  <c r="AB15" i="3"/>
  <c r="L16" i="3"/>
  <c r="AP16" i="3"/>
  <c r="O16" i="3"/>
  <c r="AR16" i="3"/>
  <c r="AB16" i="3"/>
  <c r="L18" i="3"/>
  <c r="AN18" i="3" s="1"/>
  <c r="O18" i="3"/>
  <c r="AR18" i="3" s="1"/>
  <c r="AB18" i="3"/>
  <c r="L19" i="3"/>
  <c r="AP19" i="3"/>
  <c r="O19" i="3"/>
  <c r="AR19" i="3" s="1"/>
  <c r="AB19" i="3"/>
  <c r="L20" i="3"/>
  <c r="AO20" i="3" s="1"/>
  <c r="O20" i="3"/>
  <c r="AB20" i="3"/>
  <c r="L21" i="3"/>
  <c r="O21" i="3"/>
  <c r="AT21" i="3" s="1"/>
  <c r="AB21" i="3"/>
  <c r="L22" i="3"/>
  <c r="AP22" i="3"/>
  <c r="O22" i="3"/>
  <c r="AB22" i="3"/>
  <c r="L23" i="3"/>
  <c r="AP23" i="3" s="1"/>
  <c r="O23" i="3"/>
  <c r="AT23" i="3" s="1"/>
  <c r="AB23" i="3"/>
  <c r="L24" i="3"/>
  <c r="AP24" i="3"/>
  <c r="O24" i="3"/>
  <c r="AB24" i="3"/>
  <c r="L25" i="3"/>
  <c r="AN25" i="3" s="1"/>
  <c r="O25" i="3"/>
  <c r="AS25" i="3" s="1"/>
  <c r="AB25" i="3"/>
  <c r="L26" i="3"/>
  <c r="AO26" i="3"/>
  <c r="O26" i="3"/>
  <c r="AS26" i="3" s="1"/>
  <c r="AB26" i="3"/>
  <c r="L27" i="3"/>
  <c r="AN27" i="3" s="1"/>
  <c r="O27" i="3"/>
  <c r="AS27" i="3" s="1"/>
  <c r="AB27" i="3"/>
  <c r="L28" i="3"/>
  <c r="AP28" i="3"/>
  <c r="O28" i="3"/>
  <c r="AR28" i="3"/>
  <c r="AB28" i="3"/>
  <c r="L29" i="3"/>
  <c r="AN29" i="3" s="1"/>
  <c r="O29" i="3"/>
  <c r="AS29" i="3" s="1"/>
  <c r="AB29" i="3"/>
  <c r="L30" i="3"/>
  <c r="AN30" i="3"/>
  <c r="O30" i="3"/>
  <c r="AR30" i="3" s="1"/>
  <c r="AB30" i="3"/>
  <c r="L31" i="3"/>
  <c r="AO31" i="3" s="1"/>
  <c r="O31" i="3"/>
  <c r="AR31" i="3" s="1"/>
  <c r="AB31" i="3"/>
  <c r="L32" i="3"/>
  <c r="O32" i="3"/>
  <c r="AT32" i="3" s="1"/>
  <c r="AB32" i="3"/>
  <c r="L33" i="3"/>
  <c r="AP33" i="3" s="1"/>
  <c r="O33" i="3"/>
  <c r="AR33" i="3" s="1"/>
  <c r="AB33" i="3"/>
  <c r="L34" i="3"/>
  <c r="AO34" i="3"/>
  <c r="O34" i="3"/>
  <c r="AS34" i="3" s="1"/>
  <c r="AB34" i="3"/>
  <c r="L35" i="3"/>
  <c r="AN35" i="3" s="1"/>
  <c r="O35" i="3"/>
  <c r="AR35" i="3" s="1"/>
  <c r="AB35" i="3"/>
  <c r="L36" i="3"/>
  <c r="O36" i="3"/>
  <c r="AT36" i="3" s="1"/>
  <c r="AB36" i="3"/>
  <c r="L37" i="3"/>
  <c r="AN37" i="3" s="1"/>
  <c r="O37" i="3"/>
  <c r="AR37" i="3" s="1"/>
  <c r="AB37" i="3"/>
  <c r="L38" i="3"/>
  <c r="O38" i="3"/>
  <c r="AR38" i="3" s="1"/>
  <c r="AB38" i="3"/>
  <c r="L39" i="3"/>
  <c r="AN39" i="3"/>
  <c r="O39" i="3"/>
  <c r="AT39" i="3" s="1"/>
  <c r="AB39" i="3"/>
  <c r="L40" i="3"/>
  <c r="O40" i="3"/>
  <c r="AB40" i="3"/>
  <c r="L41" i="3"/>
  <c r="AP41" i="3" s="1"/>
  <c r="O41" i="3"/>
  <c r="AB41" i="3"/>
  <c r="L42" i="3"/>
  <c r="O42" i="3"/>
  <c r="AR42" i="3" s="1"/>
  <c r="AB42" i="3"/>
  <c r="L43" i="3"/>
  <c r="AO43" i="3" s="1"/>
  <c r="O43" i="3"/>
  <c r="AT43" i="3"/>
  <c r="AB43" i="3"/>
  <c r="H5" i="7"/>
  <c r="H6" i="7"/>
  <c r="H7" i="7"/>
  <c r="H8" i="7"/>
  <c r="L13" i="7"/>
  <c r="O13" i="7"/>
  <c r="AT13" i="7" s="1"/>
  <c r="AB13" i="7"/>
  <c r="AW13" i="7"/>
  <c r="Q13" i="7" s="1"/>
  <c r="L14" i="7"/>
  <c r="AN14" i="7" s="1"/>
  <c r="O14" i="7"/>
  <c r="AB14" i="7"/>
  <c r="AW14" i="7"/>
  <c r="L15" i="7"/>
  <c r="O15" i="7"/>
  <c r="AR15" i="7" s="1"/>
  <c r="AB15" i="7"/>
  <c r="AW15" i="7"/>
  <c r="L16" i="7"/>
  <c r="AO16" i="7"/>
  <c r="O16" i="7"/>
  <c r="AB16" i="7"/>
  <c r="AW16" i="7"/>
  <c r="L17" i="7"/>
  <c r="AP17" i="7" s="1"/>
  <c r="O17" i="7"/>
  <c r="AR17" i="7" s="1"/>
  <c r="AB17" i="7"/>
  <c r="AW17" i="7"/>
  <c r="L18" i="7"/>
  <c r="AN18" i="7" s="1"/>
  <c r="O18" i="7"/>
  <c r="AT18" i="7" s="1"/>
  <c r="AB18" i="7"/>
  <c r="AW18" i="7"/>
  <c r="L19" i="7"/>
  <c r="AO19" i="7" s="1"/>
  <c r="O19" i="7"/>
  <c r="AR19" i="7"/>
  <c r="AB19" i="7"/>
  <c r="AW19" i="7"/>
  <c r="L20" i="7"/>
  <c r="O20" i="7"/>
  <c r="AB20" i="7"/>
  <c r="AW20" i="7"/>
  <c r="L21" i="7"/>
  <c r="AN21" i="7" s="1"/>
  <c r="O21" i="7"/>
  <c r="AT21" i="7" s="1"/>
  <c r="AB21" i="7"/>
  <c r="AW21" i="7"/>
  <c r="L22" i="7"/>
  <c r="AN22" i="7" s="1"/>
  <c r="O22" i="7"/>
  <c r="AB22" i="7"/>
  <c r="AW22" i="7"/>
  <c r="L23" i="7"/>
  <c r="AN23" i="7" s="1"/>
  <c r="O23" i="7"/>
  <c r="AB23" i="7"/>
  <c r="AW23" i="7"/>
  <c r="L24" i="7"/>
  <c r="AN24" i="7" s="1"/>
  <c r="O24" i="7"/>
  <c r="AB24" i="7"/>
  <c r="AW24" i="7"/>
  <c r="L25" i="7"/>
  <c r="O25" i="7"/>
  <c r="AR25" i="7"/>
  <c r="AB25" i="7"/>
  <c r="AW25" i="7"/>
  <c r="L26" i="7"/>
  <c r="AN26" i="7" s="1"/>
  <c r="O26" i="7"/>
  <c r="AR26" i="7" s="1"/>
  <c r="AB26" i="7"/>
  <c r="AW26" i="7"/>
  <c r="L27" i="7"/>
  <c r="AN27" i="7" s="1"/>
  <c r="O27" i="7"/>
  <c r="AS27" i="7" s="1"/>
  <c r="AB27" i="7"/>
  <c r="AW27" i="7"/>
  <c r="L28" i="7"/>
  <c r="AN28" i="7"/>
  <c r="O28" i="7"/>
  <c r="AB28" i="7"/>
  <c r="AW28" i="7"/>
  <c r="L29" i="7"/>
  <c r="O29" i="7"/>
  <c r="AB29" i="7"/>
  <c r="AW29" i="7"/>
  <c r="L30" i="7"/>
  <c r="AN30" i="7" s="1"/>
  <c r="O30" i="7"/>
  <c r="AB30" i="7"/>
  <c r="AW30" i="7"/>
  <c r="L31" i="7"/>
  <c r="AP31" i="7"/>
  <c r="O31" i="7"/>
  <c r="AB31" i="7"/>
  <c r="AW31" i="7"/>
  <c r="L32" i="7"/>
  <c r="AP32" i="7" s="1"/>
  <c r="O32" i="7"/>
  <c r="AB32" i="7"/>
  <c r="AW32" i="7"/>
  <c r="L33" i="7"/>
  <c r="AN33" i="7" s="1"/>
  <c r="O33" i="7"/>
  <c r="AS33" i="7"/>
  <c r="AB33" i="7"/>
  <c r="AW33" i="7"/>
  <c r="L34" i="7"/>
  <c r="AP34" i="7" s="1"/>
  <c r="O34" i="7"/>
  <c r="AB34" i="7"/>
  <c r="AW34" i="7"/>
  <c r="L35" i="7"/>
  <c r="O35" i="7"/>
  <c r="AB35" i="7"/>
  <c r="AW35" i="7"/>
  <c r="L36" i="7"/>
  <c r="O36" i="7"/>
  <c r="AT36" i="7" s="1"/>
  <c r="AB36" i="7"/>
  <c r="AW36" i="7"/>
  <c r="L37" i="7"/>
  <c r="AP37" i="7" s="1"/>
  <c r="O37" i="7"/>
  <c r="AB37" i="7"/>
  <c r="AW37" i="7"/>
  <c r="L38" i="7"/>
  <c r="AP38" i="7" s="1"/>
  <c r="O38" i="7"/>
  <c r="AB38" i="7"/>
  <c r="AW38" i="7"/>
  <c r="L39" i="7"/>
  <c r="AP39" i="7" s="1"/>
  <c r="O39" i="7"/>
  <c r="AB39" i="7"/>
  <c r="AW39" i="7"/>
  <c r="L40" i="7"/>
  <c r="AP40" i="7" s="1"/>
  <c r="O40" i="7"/>
  <c r="AS40" i="7"/>
  <c r="AB40" i="7"/>
  <c r="AW40" i="7"/>
  <c r="L41" i="7"/>
  <c r="O41" i="7"/>
  <c r="AR41" i="7" s="1"/>
  <c r="AB41" i="7"/>
  <c r="AW41" i="7"/>
  <c r="L42" i="7"/>
  <c r="AP42" i="7" s="1"/>
  <c r="O42" i="7"/>
  <c r="AS42" i="7" s="1"/>
  <c r="AB42" i="7"/>
  <c r="AW42" i="7"/>
  <c r="C43" i="7"/>
  <c r="L43" i="7"/>
  <c r="AN43" i="7"/>
  <c r="O43" i="7"/>
  <c r="AB43" i="7"/>
  <c r="AW43" i="7"/>
  <c r="Q43" i="7" s="1"/>
  <c r="AK46" i="7"/>
  <c r="H6" i="8"/>
  <c r="H7" i="8"/>
  <c r="H8" i="8"/>
  <c r="L13" i="8"/>
  <c r="AP13" i="8" s="1"/>
  <c r="O13" i="8"/>
  <c r="AB13" i="8"/>
  <c r="AW13" i="8"/>
  <c r="L14" i="8"/>
  <c r="AO14" i="8" s="1"/>
  <c r="O14" i="8"/>
  <c r="AB14" i="8"/>
  <c r="AW14" i="8"/>
  <c r="L15" i="8"/>
  <c r="AP15" i="8" s="1"/>
  <c r="AO15" i="8"/>
  <c r="O15" i="8"/>
  <c r="L16" i="8"/>
  <c r="AN16" i="8" s="1"/>
  <c r="O16" i="8"/>
  <c r="AB16" i="8"/>
  <c r="AW16" i="8"/>
  <c r="L17" i="8"/>
  <c r="AO17" i="8"/>
  <c r="O17" i="8"/>
  <c r="AB17" i="8"/>
  <c r="AW17" i="8"/>
  <c r="L18" i="8"/>
  <c r="O18" i="8"/>
  <c r="AB18" i="8"/>
  <c r="AW18" i="8"/>
  <c r="L19" i="8"/>
  <c r="O19" i="8"/>
  <c r="AB19" i="8"/>
  <c r="L20" i="8"/>
  <c r="AO20" i="8" s="1"/>
  <c r="O20" i="8"/>
  <c r="AB20" i="8"/>
  <c r="AW20" i="8"/>
  <c r="L21" i="8"/>
  <c r="AO21" i="8"/>
  <c r="O21" i="8"/>
  <c r="AB21" i="8"/>
  <c r="L22" i="8"/>
  <c r="O22" i="8"/>
  <c r="L23" i="8"/>
  <c r="O23" i="8"/>
  <c r="AB23" i="8"/>
  <c r="AW23" i="8"/>
  <c r="L24" i="8"/>
  <c r="O24" i="8"/>
  <c r="AR24" i="8" s="1"/>
  <c r="AB24" i="8"/>
  <c r="AW24" i="8"/>
  <c r="L25" i="8"/>
  <c r="O25" i="8"/>
  <c r="AB25" i="8"/>
  <c r="AW25" i="8"/>
  <c r="L26" i="8"/>
  <c r="O26" i="8"/>
  <c r="AT26" i="8"/>
  <c r="AB26" i="8"/>
  <c r="AW26" i="8"/>
  <c r="L27" i="8"/>
  <c r="AP27" i="8" s="1"/>
  <c r="O27" i="8"/>
  <c r="AB27" i="8"/>
  <c r="AW27" i="8"/>
  <c r="L28" i="8"/>
  <c r="AN28" i="8"/>
  <c r="O28" i="8"/>
  <c r="AB28" i="8"/>
  <c r="AW28" i="8"/>
  <c r="L29" i="8"/>
  <c r="AP29" i="8" s="1"/>
  <c r="O29" i="8"/>
  <c r="AT29" i="8"/>
  <c r="AW29" i="8"/>
  <c r="L30" i="8"/>
  <c r="O30" i="8"/>
  <c r="AB30" i="8"/>
  <c r="AW30" i="8"/>
  <c r="L31" i="8"/>
  <c r="O31" i="8"/>
  <c r="AB31" i="8"/>
  <c r="AW31" i="8"/>
  <c r="L32" i="8"/>
  <c r="AP32" i="8" s="1"/>
  <c r="O32" i="8"/>
  <c r="AR32" i="8"/>
  <c r="AB32" i="8"/>
  <c r="AW32" i="8"/>
  <c r="L33" i="8"/>
  <c r="O33" i="8"/>
  <c r="AT33" i="8" s="1"/>
  <c r="AB33" i="8"/>
  <c r="AW33" i="8"/>
  <c r="L34" i="8"/>
  <c r="AP34" i="8"/>
  <c r="O34" i="8"/>
  <c r="AB34" i="8"/>
  <c r="AW34" i="8"/>
  <c r="L35" i="8"/>
  <c r="AO35" i="8" s="1"/>
  <c r="O35" i="8"/>
  <c r="AS35" i="8"/>
  <c r="AB35" i="8"/>
  <c r="AW35" i="8"/>
  <c r="L36" i="8"/>
  <c r="O36" i="8"/>
  <c r="AB36" i="8"/>
  <c r="AW36" i="8"/>
  <c r="L37" i="8"/>
  <c r="O37" i="8"/>
  <c r="AB37" i="8"/>
  <c r="AW37" i="8"/>
  <c r="L38" i="8"/>
  <c r="AO38" i="8"/>
  <c r="O38" i="8"/>
  <c r="AS38" i="8"/>
  <c r="AB38" i="8"/>
  <c r="AW38" i="8"/>
  <c r="L39" i="8"/>
  <c r="AP39" i="8"/>
  <c r="O39" i="8"/>
  <c r="AT39" i="8"/>
  <c r="AB39" i="8"/>
  <c r="AW39" i="8"/>
  <c r="L40" i="8"/>
  <c r="AO40" i="8"/>
  <c r="O40" i="8"/>
  <c r="AB40" i="8"/>
  <c r="AW40" i="8"/>
  <c r="L41" i="8"/>
  <c r="AP41" i="8" s="1"/>
  <c r="O41" i="8"/>
  <c r="AB41" i="8"/>
  <c r="AW41" i="8"/>
  <c r="L42" i="8"/>
  <c r="O42" i="8"/>
  <c r="AS42" i="8" s="1"/>
  <c r="AB42" i="8"/>
  <c r="AW42" i="8"/>
  <c r="L43" i="8"/>
  <c r="AP43" i="8" s="1"/>
  <c r="O43" i="8"/>
  <c r="AS43" i="8" s="1"/>
  <c r="AB43" i="8"/>
  <c r="AW43" i="8"/>
  <c r="AK46" i="8"/>
  <c r="W8" i="2"/>
  <c r="C16" i="14"/>
  <c r="O7" i="9" s="1"/>
  <c r="H5" i="9"/>
  <c r="H6" i="9"/>
  <c r="H7" i="9"/>
  <c r="H8" i="9"/>
  <c r="L13" i="9"/>
  <c r="AP13" i="9" s="1"/>
  <c r="O13" i="9"/>
  <c r="AT13" i="9" s="1"/>
  <c r="AB13" i="9"/>
  <c r="AW13" i="9"/>
  <c r="L14" i="9"/>
  <c r="AN14" i="9"/>
  <c r="O14" i="9"/>
  <c r="AB14" i="9"/>
  <c r="AW14" i="9"/>
  <c r="L15" i="9"/>
  <c r="AP15" i="9" s="1"/>
  <c r="O15" i="9"/>
  <c r="AB15" i="9"/>
  <c r="AW15" i="9"/>
  <c r="L16" i="9"/>
  <c r="AP16" i="9" s="1"/>
  <c r="O16" i="9"/>
  <c r="AB16" i="9"/>
  <c r="AW16" i="9"/>
  <c r="L17" i="9"/>
  <c r="AP17" i="9" s="1"/>
  <c r="O17" i="9"/>
  <c r="AB17" i="9"/>
  <c r="AW17" i="9"/>
  <c r="L18" i="9"/>
  <c r="AO18" i="9" s="1"/>
  <c r="O18" i="9"/>
  <c r="AB18" i="9"/>
  <c r="AW18" i="9"/>
  <c r="L19" i="9"/>
  <c r="AN19" i="9" s="1"/>
  <c r="O19" i="9"/>
  <c r="AS19" i="9" s="1"/>
  <c r="AB19" i="9"/>
  <c r="AW19" i="9"/>
  <c r="L20" i="9"/>
  <c r="AN20" i="9" s="1"/>
  <c r="O20" i="9"/>
  <c r="AB20" i="9"/>
  <c r="AW20" i="9"/>
  <c r="L21" i="9"/>
  <c r="AO21" i="9" s="1"/>
  <c r="O21" i="9"/>
  <c r="AB21" i="9"/>
  <c r="AW21" i="9"/>
  <c r="L22" i="9"/>
  <c r="O22" i="9"/>
  <c r="AB22" i="9"/>
  <c r="AW22" i="9"/>
  <c r="L23" i="9"/>
  <c r="AP23" i="9" s="1"/>
  <c r="O23" i="9"/>
  <c r="AT23" i="9"/>
  <c r="AB23" i="9"/>
  <c r="AW23" i="9"/>
  <c r="L24" i="9"/>
  <c r="AP24" i="9" s="1"/>
  <c r="O24" i="9"/>
  <c r="AS24" i="9"/>
  <c r="AB24" i="9"/>
  <c r="AW24" i="9"/>
  <c r="L25" i="9"/>
  <c r="AO25" i="9" s="1"/>
  <c r="O25" i="9"/>
  <c r="AB25" i="9"/>
  <c r="AW25" i="9"/>
  <c r="L26" i="9"/>
  <c r="AO26" i="9"/>
  <c r="O26" i="9"/>
  <c r="AB26" i="9"/>
  <c r="AW26" i="9"/>
  <c r="L27" i="9"/>
  <c r="AO27" i="9" s="1"/>
  <c r="O27" i="9"/>
  <c r="AB27" i="9"/>
  <c r="AW27" i="9"/>
  <c r="L28" i="9"/>
  <c r="AO28" i="9" s="1"/>
  <c r="O28" i="9"/>
  <c r="AS28" i="9"/>
  <c r="AB28" i="9"/>
  <c r="AW28" i="9"/>
  <c r="L29" i="9"/>
  <c r="AP29" i="9" s="1"/>
  <c r="O29" i="9"/>
  <c r="AT29" i="9" s="1"/>
  <c r="AB29" i="9"/>
  <c r="AW29" i="9"/>
  <c r="L30" i="9"/>
  <c r="AP30" i="9" s="1"/>
  <c r="O30" i="9"/>
  <c r="AS30" i="9"/>
  <c r="AB30" i="9"/>
  <c r="AW30" i="9"/>
  <c r="L31" i="9"/>
  <c r="AO31" i="9" s="1"/>
  <c r="O31" i="9"/>
  <c r="AB31" i="9"/>
  <c r="AW31" i="9"/>
  <c r="L32" i="9"/>
  <c r="AN32" i="9"/>
  <c r="O32" i="9"/>
  <c r="AB32" i="9"/>
  <c r="AW32" i="9"/>
  <c r="L33" i="9"/>
  <c r="AN33" i="9" s="1"/>
  <c r="O33" i="9"/>
  <c r="AB33" i="9"/>
  <c r="AW33" i="9"/>
  <c r="L34" i="9"/>
  <c r="O34" i="9"/>
  <c r="AB34" i="9"/>
  <c r="AW34" i="9"/>
  <c r="L35" i="9"/>
  <c r="O35" i="9"/>
  <c r="AT35" i="9" s="1"/>
  <c r="AB35" i="9"/>
  <c r="AW35" i="9"/>
  <c r="L36" i="9"/>
  <c r="AO36" i="9" s="1"/>
  <c r="O36" i="9"/>
  <c r="AR36" i="9" s="1"/>
  <c r="AB36" i="9"/>
  <c r="AW36" i="9"/>
  <c r="L37" i="9"/>
  <c r="O37" i="9"/>
  <c r="AB37" i="9"/>
  <c r="AW37" i="9"/>
  <c r="L38" i="9"/>
  <c r="AN38" i="9" s="1"/>
  <c r="O38" i="9"/>
  <c r="AB38" i="9"/>
  <c r="AW38" i="9"/>
  <c r="L39" i="9"/>
  <c r="AP39" i="9"/>
  <c r="O39" i="9"/>
  <c r="AB39" i="9"/>
  <c r="AW39" i="9"/>
  <c r="L40" i="9"/>
  <c r="AP40" i="9" s="1"/>
  <c r="O40" i="9"/>
  <c r="AB40" i="9"/>
  <c r="AW40" i="9"/>
  <c r="L41" i="9"/>
  <c r="AO41" i="9" s="1"/>
  <c r="O41" i="9"/>
  <c r="AS41" i="9"/>
  <c r="AB41" i="9"/>
  <c r="AW41" i="9"/>
  <c r="L42" i="9"/>
  <c r="AO42" i="9" s="1"/>
  <c r="O42" i="9"/>
  <c r="AT42" i="9" s="1"/>
  <c r="AB42" i="9"/>
  <c r="AW42" i="9"/>
  <c r="L43" i="9"/>
  <c r="O43" i="9"/>
  <c r="AR43" i="9" s="1"/>
  <c r="AB43" i="9"/>
  <c r="AW43" i="9"/>
  <c r="Q43" i="9" s="1"/>
  <c r="AK46" i="9"/>
  <c r="AR13" i="6"/>
  <c r="AT19" i="1"/>
  <c r="AS19" i="1"/>
  <c r="AR15" i="1"/>
  <c r="AT14" i="6"/>
  <c r="AS14" i="6"/>
  <c r="AR13" i="12"/>
  <c r="AR13" i="2"/>
  <c r="AN13" i="8"/>
  <c r="AN13" i="13"/>
  <c r="AN13" i="4"/>
  <c r="AN23" i="3"/>
  <c r="AO23" i="3"/>
  <c r="AN19" i="3"/>
  <c r="AO19" i="3"/>
  <c r="AS43" i="9"/>
  <c r="AR43" i="7"/>
  <c r="AN42" i="3"/>
  <c r="AR21" i="3"/>
  <c r="AS21" i="3"/>
  <c r="AT19" i="3"/>
  <c r="AN43" i="12"/>
  <c r="AO43" i="12"/>
  <c r="AO39" i="12"/>
  <c r="AN37" i="12"/>
  <c r="AP37" i="12"/>
  <c r="AO35" i="12"/>
  <c r="AP35" i="12"/>
  <c r="AO34" i="12"/>
  <c r="AN33" i="12"/>
  <c r="AO33" i="12"/>
  <c r="AP33" i="12"/>
  <c r="AO31" i="12"/>
  <c r="AN29" i="12"/>
  <c r="AO29" i="12"/>
  <c r="AP29" i="12"/>
  <c r="AN28" i="12"/>
  <c r="AO28" i="12"/>
  <c r="AP28" i="12"/>
  <c r="AN27" i="12"/>
  <c r="AO27" i="12"/>
  <c r="AP27" i="12"/>
  <c r="AN26" i="12"/>
  <c r="AO26" i="12"/>
  <c r="AP26" i="12"/>
  <c r="AN25" i="12"/>
  <c r="AO25" i="12"/>
  <c r="AP25" i="12"/>
  <c r="AN17" i="12"/>
  <c r="AO17" i="12"/>
  <c r="AP17" i="12"/>
  <c r="AO15" i="12"/>
  <c r="AN15" i="12"/>
  <c r="AQ15" i="12"/>
  <c r="AP14" i="12"/>
  <c r="AP41" i="11"/>
  <c r="AN41" i="11"/>
  <c r="AO41" i="11"/>
  <c r="AP40" i="11"/>
  <c r="AN40" i="11"/>
  <c r="AO40" i="11"/>
  <c r="AP39" i="11"/>
  <c r="AN39" i="11"/>
  <c r="AO39" i="11"/>
  <c r="AO38" i="11"/>
  <c r="AP37" i="11"/>
  <c r="AN37" i="11"/>
  <c r="AP36" i="11"/>
  <c r="AP35" i="11"/>
  <c r="AO34" i="11"/>
  <c r="AP33" i="11"/>
  <c r="AN33" i="11"/>
  <c r="AN32" i="11"/>
  <c r="AO31" i="11"/>
  <c r="AN29" i="11"/>
  <c r="AO29" i="11"/>
  <c r="AP29" i="11"/>
  <c r="AP28" i="11"/>
  <c r="AN28" i="11"/>
  <c r="AQ28" i="11" s="1"/>
  <c r="AO28" i="11"/>
  <c r="AP27" i="11"/>
  <c r="AN27" i="11"/>
  <c r="AO27" i="11"/>
  <c r="AQ27" i="11" s="1"/>
  <c r="AN25" i="11"/>
  <c r="AN23" i="11"/>
  <c r="AN21" i="11"/>
  <c r="AO20" i="11"/>
  <c r="AP19" i="11"/>
  <c r="AP17" i="11"/>
  <c r="AT43" i="2"/>
  <c r="AS33" i="6"/>
  <c r="AR33" i="6"/>
  <c r="AS32" i="6"/>
  <c r="AR32" i="6"/>
  <c r="AS31" i="6"/>
  <c r="AR31" i="6"/>
  <c r="AS30" i="6"/>
  <c r="AR30" i="6"/>
  <c r="AR29" i="6"/>
  <c r="AS29" i="6"/>
  <c r="AT28" i="6"/>
  <c r="AR28" i="6"/>
  <c r="AS28" i="6"/>
  <c r="AS27" i="6"/>
  <c r="AT27" i="6"/>
  <c r="AR27" i="6"/>
  <c r="AS26" i="6"/>
  <c r="AT26" i="6"/>
  <c r="AS25" i="6"/>
  <c r="AT25" i="6"/>
  <c r="AR25" i="6"/>
  <c r="AS24" i="6"/>
  <c r="AT24" i="6"/>
  <c r="AR24" i="6"/>
  <c r="AS23" i="6"/>
  <c r="AR23" i="6"/>
  <c r="AS22" i="6"/>
  <c r="AT22" i="6"/>
  <c r="AR22" i="6"/>
  <c r="AS21" i="6"/>
  <c r="AT21" i="6"/>
  <c r="AR21" i="6"/>
  <c r="AT20" i="6"/>
  <c r="AR20" i="6"/>
  <c r="AS19" i="6"/>
  <c r="AT19" i="6"/>
  <c r="AR19" i="6"/>
  <c r="AT18" i="6"/>
  <c r="AR18" i="6"/>
  <c r="AS18" i="6"/>
  <c r="AT17" i="6"/>
  <c r="AR17" i="6"/>
  <c r="AT16" i="6"/>
  <c r="AR16" i="6"/>
  <c r="AS16" i="6"/>
  <c r="AT15" i="6"/>
  <c r="AR15" i="6"/>
  <c r="AS15" i="6"/>
  <c r="AP42" i="10"/>
  <c r="AN42" i="10"/>
  <c r="AO42" i="10"/>
  <c r="AN41" i="10"/>
  <c r="AO41" i="10"/>
  <c r="AO40" i="10"/>
  <c r="AP40" i="10"/>
  <c r="AO38" i="10"/>
  <c r="AN38" i="10"/>
  <c r="AP38" i="10"/>
  <c r="AP37" i="10"/>
  <c r="AN37" i="10"/>
  <c r="AO37" i="10"/>
  <c r="AP36" i="10"/>
  <c r="AN36" i="10"/>
  <c r="AO36" i="10"/>
  <c r="AO35" i="10"/>
  <c r="AP34" i="10"/>
  <c r="AN34" i="10"/>
  <c r="AO34" i="10"/>
  <c r="AQ34" i="10" s="1"/>
  <c r="AP33" i="10"/>
  <c r="AN33" i="10"/>
  <c r="AO33" i="10"/>
  <c r="AQ33" i="10" s="1"/>
  <c r="AP32" i="10"/>
  <c r="AN32" i="10"/>
  <c r="AQ32" i="10" s="1"/>
  <c r="AO32" i="10"/>
  <c r="AO31" i="10"/>
  <c r="AP30" i="10"/>
  <c r="AN30" i="10"/>
  <c r="AQ30" i="10" s="1"/>
  <c r="AO30" i="10"/>
  <c r="AP29" i="10"/>
  <c r="AN29" i="10"/>
  <c r="AO29" i="10"/>
  <c r="AO28" i="10"/>
  <c r="AN27" i="10"/>
  <c r="AN26" i="10"/>
  <c r="AR24" i="10"/>
  <c r="AR23" i="10"/>
  <c r="AS22" i="10"/>
  <c r="AT20" i="10"/>
  <c r="AR19" i="10"/>
  <c r="AT18" i="10"/>
  <c r="AR16" i="10"/>
  <c r="AN13" i="10"/>
  <c r="AO13" i="6"/>
  <c r="AS13" i="1"/>
  <c r="AS13" i="2"/>
  <c r="AP42" i="1"/>
  <c r="AP40" i="1"/>
  <c r="AR37" i="1"/>
  <c r="AR36" i="1"/>
  <c r="AN36" i="1"/>
  <c r="AS35" i="1"/>
  <c r="AS34" i="1"/>
  <c r="AO34" i="1"/>
  <c r="AR33" i="1"/>
  <c r="AN32" i="1"/>
  <c r="AT30" i="1"/>
  <c r="AT27" i="1"/>
  <c r="AT25" i="1"/>
  <c r="AT24" i="1"/>
  <c r="AS21" i="1"/>
  <c r="AT16" i="1"/>
  <c r="AS43" i="6"/>
  <c r="AN43" i="6"/>
  <c r="AT40" i="6"/>
  <c r="AO40" i="6"/>
  <c r="AN39" i="6"/>
  <c r="AR38" i="6"/>
  <c r="AS35" i="6"/>
  <c r="AR42" i="8"/>
  <c r="AS40" i="8"/>
  <c r="AT40" i="8"/>
  <c r="AR40" i="8"/>
  <c r="AR39" i="8"/>
  <c r="AT38" i="8"/>
  <c r="AR37" i="8"/>
  <c r="AS37" i="8"/>
  <c r="AT37" i="8"/>
  <c r="AR36" i="8"/>
  <c r="AS36" i="8"/>
  <c r="AT36" i="8"/>
  <c r="AR35" i="8"/>
  <c r="AT35" i="8"/>
  <c r="AR33" i="8"/>
  <c r="AT32" i="8"/>
  <c r="AU32" i="8" s="1"/>
  <c r="AS32" i="8"/>
  <c r="AR29" i="8"/>
  <c r="AS27" i="8"/>
  <c r="AR26" i="8"/>
  <c r="AS26" i="8"/>
  <c r="AS24" i="8"/>
  <c r="AT24" i="8"/>
  <c r="AT22" i="8"/>
  <c r="AR22" i="8"/>
  <c r="AU22" i="8" s="1"/>
  <c r="AS22" i="8"/>
  <c r="AS21" i="8"/>
  <c r="AR20" i="8"/>
  <c r="AS20" i="8"/>
  <c r="AT20" i="8"/>
  <c r="AP43" i="7"/>
  <c r="AO43" i="7"/>
  <c r="AT41" i="7"/>
  <c r="AT40" i="7"/>
  <c r="AR37" i="7"/>
  <c r="AR36" i="7"/>
  <c r="AR34" i="7"/>
  <c r="AT33" i="7"/>
  <c r="AR29" i="7"/>
  <c r="AS29" i="7"/>
  <c r="AT29" i="7"/>
  <c r="AT27" i="7"/>
  <c r="AT25" i="7"/>
  <c r="AT23" i="7"/>
  <c r="AR23" i="7"/>
  <c r="AU23" i="7" s="1"/>
  <c r="AS23" i="7"/>
  <c r="AT22" i="7"/>
  <c r="AR22" i="7"/>
  <c r="AS22" i="7"/>
  <c r="AR21" i="7"/>
  <c r="AT16" i="7"/>
  <c r="AT15" i="7"/>
  <c r="AR14" i="7"/>
  <c r="AR40" i="3"/>
  <c r="AS40" i="3"/>
  <c r="AU40" i="3" s="1"/>
  <c r="AT40" i="3"/>
  <c r="AT38" i="3"/>
  <c r="AS35" i="3"/>
  <c r="AR34" i="3"/>
  <c r="AT34" i="3"/>
  <c r="AU34" i="3" s="1"/>
  <c r="AS33" i="3"/>
  <c r="AT33" i="3"/>
  <c r="AS28" i="3"/>
  <c r="AT25" i="3"/>
  <c r="AP20" i="3"/>
  <c r="AR43" i="13"/>
  <c r="AT43" i="13"/>
  <c r="AR42" i="13"/>
  <c r="AS42" i="13"/>
  <c r="AU42" i="13" s="1"/>
  <c r="AT42" i="13"/>
  <c r="AS40" i="13"/>
  <c r="AT40" i="13"/>
  <c r="AR39" i="13"/>
  <c r="AS39" i="13"/>
  <c r="AT39" i="13"/>
  <c r="AR37" i="13"/>
  <c r="AS37" i="13"/>
  <c r="AT37" i="13"/>
  <c r="AR36" i="13"/>
  <c r="AS36" i="13"/>
  <c r="AR35" i="13"/>
  <c r="AS35" i="13"/>
  <c r="AT35" i="13"/>
  <c r="AT34" i="13"/>
  <c r="AR33" i="13"/>
  <c r="AS33" i="13"/>
  <c r="AT33" i="13"/>
  <c r="AR32" i="13"/>
  <c r="AR31" i="13"/>
  <c r="AS31" i="13"/>
  <c r="AT31" i="13"/>
  <c r="AR29" i="13"/>
  <c r="AS29" i="13"/>
  <c r="AT29" i="13"/>
  <c r="AT28" i="13"/>
  <c r="AR27" i="13"/>
  <c r="AS27" i="13"/>
  <c r="AT27" i="13"/>
  <c r="AR26" i="13"/>
  <c r="AS26" i="13"/>
  <c r="AT26" i="13"/>
  <c r="AS24" i="13"/>
  <c r="AT24" i="13"/>
  <c r="AR23" i="13"/>
  <c r="AS23" i="13"/>
  <c r="AT23" i="13"/>
  <c r="AR21" i="13"/>
  <c r="AS21" i="13"/>
  <c r="AT21" i="13"/>
  <c r="AR20" i="13"/>
  <c r="AS20" i="13"/>
  <c r="AT20" i="13"/>
  <c r="AU20" i="13" s="1"/>
  <c r="AR19" i="13"/>
  <c r="AS19" i="13"/>
  <c r="AT19" i="13"/>
  <c r="AR18" i="13"/>
  <c r="AS18" i="13"/>
  <c r="AT18" i="13"/>
  <c r="AU18" i="13" s="1"/>
  <c r="AR17" i="13"/>
  <c r="AS17" i="13"/>
  <c r="AU17" i="13" s="1"/>
  <c r="AT17" i="13"/>
  <c r="AR16" i="13"/>
  <c r="AU16" i="13" s="1"/>
  <c r="AS16" i="13"/>
  <c r="AT16" i="13"/>
  <c r="AR14" i="13"/>
  <c r="AS14" i="13"/>
  <c r="AT14" i="13"/>
  <c r="AO34" i="6"/>
  <c r="AN34" i="6"/>
  <c r="AO33" i="6"/>
  <c r="AN33" i="6"/>
  <c r="AO32" i="6"/>
  <c r="AN32" i="6"/>
  <c r="AO31" i="6"/>
  <c r="AN31" i="6"/>
  <c r="AO30" i="6"/>
  <c r="AN30" i="6"/>
  <c r="AP29" i="6"/>
  <c r="AN29" i="6"/>
  <c r="AO29" i="6"/>
  <c r="AQ29" i="6"/>
  <c r="AP28" i="6"/>
  <c r="AN28" i="6"/>
  <c r="AO28" i="6"/>
  <c r="AO27" i="6"/>
  <c r="AP27" i="6"/>
  <c r="AN27" i="6"/>
  <c r="AQ27" i="6" s="1"/>
  <c r="AO26" i="6"/>
  <c r="AP26" i="6"/>
  <c r="AN26" i="6"/>
  <c r="AO25" i="6"/>
  <c r="AP25" i="6"/>
  <c r="AN25" i="6"/>
  <c r="AO24" i="6"/>
  <c r="AP24" i="6"/>
  <c r="AN24" i="6"/>
  <c r="AO23" i="6"/>
  <c r="AP23" i="6"/>
  <c r="AQ23" i="6" s="1"/>
  <c r="AN23" i="6"/>
  <c r="AO22" i="6"/>
  <c r="AP22" i="6"/>
  <c r="AN22" i="6"/>
  <c r="AO21" i="6"/>
  <c r="AP21" i="6"/>
  <c r="AN21" i="6"/>
  <c r="AO20" i="6"/>
  <c r="AP20" i="6"/>
  <c r="AN20" i="6"/>
  <c r="AO19" i="6"/>
  <c r="AP19" i="6"/>
  <c r="AN19" i="6"/>
  <c r="AP18" i="6"/>
  <c r="AN18" i="6"/>
  <c r="AO18" i="6"/>
  <c r="AP17" i="6"/>
  <c r="AN17" i="6"/>
  <c r="AQ17" i="6" s="1"/>
  <c r="AO17" i="6"/>
  <c r="AP16" i="6"/>
  <c r="AN16" i="6"/>
  <c r="AO16" i="6"/>
  <c r="AP15" i="6"/>
  <c r="AN15" i="6"/>
  <c r="AQ15" i="6" s="1"/>
  <c r="AO15" i="6"/>
  <c r="AN25" i="10"/>
  <c r="AO25" i="10"/>
  <c r="AP25" i="10"/>
  <c r="AN24" i="10"/>
  <c r="AO24" i="10"/>
  <c r="AP23" i="10"/>
  <c r="AP22" i="10"/>
  <c r="AN22" i="10"/>
  <c r="AO22" i="10"/>
  <c r="AQ22" i="10" s="1"/>
  <c r="AP21" i="10"/>
  <c r="AN21" i="10"/>
  <c r="AQ21" i="10" s="1"/>
  <c r="AO21" i="10"/>
  <c r="AP20" i="10"/>
  <c r="AN20" i="10"/>
  <c r="AQ20" i="10" s="1"/>
  <c r="AO20" i="10"/>
  <c r="AO19" i="10"/>
  <c r="AP18" i="10"/>
  <c r="AN18" i="10"/>
  <c r="AO18" i="10"/>
  <c r="AP17" i="10"/>
  <c r="AN17" i="10"/>
  <c r="AQ17" i="10"/>
  <c r="AO17" i="10"/>
  <c r="AP16" i="10"/>
  <c r="AN16" i="10"/>
  <c r="AO16" i="10"/>
  <c r="AO15" i="10"/>
  <c r="AP14" i="10"/>
  <c r="AN14" i="10"/>
  <c r="AO14" i="10"/>
  <c r="AO13" i="10"/>
  <c r="AO13" i="4"/>
  <c r="AS13" i="6"/>
  <c r="AS13" i="13"/>
  <c r="AT43" i="1"/>
  <c r="AT41" i="1"/>
  <c r="AP36" i="1"/>
  <c r="AR35" i="1"/>
  <c r="AN34" i="1"/>
  <c r="AQ34" i="1"/>
  <c r="AP33" i="1"/>
  <c r="AS30" i="1"/>
  <c r="AT29" i="1"/>
  <c r="AO28" i="1"/>
  <c r="AS27" i="1"/>
  <c r="AU27" i="1"/>
  <c r="AO27" i="1"/>
  <c r="AS25" i="1"/>
  <c r="AU25" i="1" s="1"/>
  <c r="AS24" i="1"/>
  <c r="AO24" i="1"/>
  <c r="AO22" i="1"/>
  <c r="AT17" i="1"/>
  <c r="AR43" i="6"/>
  <c r="AU43" i="6" s="1"/>
  <c r="AT41" i="6"/>
  <c r="AO41" i="6"/>
  <c r="AS40" i="6"/>
  <c r="AU40" i="6" s="1"/>
  <c r="AN40" i="6"/>
  <c r="AT37" i="6"/>
  <c r="AO37" i="6"/>
  <c r="AO36" i="6"/>
  <c r="AP35" i="6"/>
  <c r="AT34" i="6"/>
  <c r="AO43" i="9"/>
  <c r="AO43" i="8"/>
  <c r="AN43" i="8"/>
  <c r="AO41" i="8"/>
  <c r="AN41" i="8"/>
  <c r="AQ41" i="8" s="1"/>
  <c r="AP40" i="8"/>
  <c r="AP38" i="8"/>
  <c r="AN38" i="8"/>
  <c r="AP37" i="8"/>
  <c r="AN37" i="8"/>
  <c r="AO37" i="8"/>
  <c r="AN36" i="8"/>
  <c r="AN35" i="8"/>
  <c r="AP35" i="8"/>
  <c r="AQ35" i="8" s="1"/>
  <c r="AN34" i="8"/>
  <c r="AP33" i="8"/>
  <c r="AN32" i="8"/>
  <c r="AO31" i="8"/>
  <c r="AN30" i="8"/>
  <c r="AO30" i="8"/>
  <c r="AP30" i="8"/>
  <c r="AP28" i="8"/>
  <c r="AN27" i="8"/>
  <c r="AO27" i="8"/>
  <c r="AQ27" i="8"/>
  <c r="AN26" i="8"/>
  <c r="AO26" i="8"/>
  <c r="AP26" i="8"/>
  <c r="AO24" i="8"/>
  <c r="AP24" i="8"/>
  <c r="AN24" i="8"/>
  <c r="AQ24" i="8" s="1"/>
  <c r="AO23" i="8"/>
  <c r="AN22" i="8"/>
  <c r="AP20" i="8"/>
  <c r="AP18" i="8"/>
  <c r="AO18" i="8"/>
  <c r="AN18" i="8"/>
  <c r="AN17" i="8"/>
  <c r="AO16" i="8"/>
  <c r="AP16" i="8"/>
  <c r="AN40" i="7"/>
  <c r="AO39" i="7"/>
  <c r="AO37" i="7"/>
  <c r="AN32" i="7"/>
  <c r="AN31" i="7"/>
  <c r="AO30" i="7"/>
  <c r="AP28" i="7"/>
  <c r="AP26" i="7"/>
  <c r="AO21" i="7"/>
  <c r="AO18" i="7"/>
  <c r="AN40" i="3"/>
  <c r="AO40" i="3"/>
  <c r="AP40" i="3"/>
  <c r="AO39" i="3"/>
  <c r="AP39" i="3"/>
  <c r="AQ39" i="3" s="1"/>
  <c r="AP38" i="3"/>
  <c r="AO37" i="3"/>
  <c r="AN36" i="3"/>
  <c r="AO36" i="3"/>
  <c r="AP36" i="3"/>
  <c r="AO35" i="3"/>
  <c r="AP35" i="3"/>
  <c r="AN34" i="3"/>
  <c r="AP34" i="3"/>
  <c r="AN33" i="3"/>
  <c r="AQ33" i="3" s="1"/>
  <c r="AO33" i="3"/>
  <c r="AP30" i="3"/>
  <c r="AN28" i="3"/>
  <c r="AO27" i="3"/>
  <c r="AP27" i="3"/>
  <c r="AN26" i="3"/>
  <c r="AP26" i="3"/>
  <c r="AR24" i="3"/>
  <c r="AS24" i="3"/>
  <c r="AT24" i="3"/>
  <c r="AO18" i="3"/>
  <c r="AP18" i="3"/>
  <c r="AS16" i="3"/>
  <c r="AN43" i="13"/>
  <c r="AP42" i="13"/>
  <c r="AP41" i="13"/>
  <c r="AO38" i="13"/>
  <c r="AO34" i="13"/>
  <c r="AP33" i="13"/>
  <c r="AO30" i="13"/>
  <c r="AP29" i="13"/>
  <c r="AO26" i="13"/>
  <c r="AP25" i="13"/>
  <c r="AN23" i="13"/>
  <c r="AO22" i="13"/>
  <c r="AP21" i="13"/>
  <c r="AN19" i="13"/>
  <c r="AR42" i="2"/>
  <c r="AR40" i="2"/>
  <c r="AS39" i="2"/>
  <c r="AT39" i="2"/>
  <c r="AR39" i="2"/>
  <c r="AU39" i="2" s="1"/>
  <c r="AR38" i="2"/>
  <c r="AS37" i="2"/>
  <c r="AT37" i="2"/>
  <c r="AR37" i="2"/>
  <c r="AU37" i="2" s="1"/>
  <c r="AS35" i="2"/>
  <c r="AT35" i="2"/>
  <c r="AR35" i="2"/>
  <c r="AS34" i="2"/>
  <c r="AT34" i="2"/>
  <c r="AR34" i="2"/>
  <c r="AU34" i="2" s="1"/>
  <c r="AS33" i="2"/>
  <c r="AT33" i="2"/>
  <c r="AU33" i="2" s="1"/>
  <c r="AR33" i="2"/>
  <c r="AS26" i="2"/>
  <c r="AR25" i="2"/>
  <c r="AR24" i="2"/>
  <c r="AS23" i="2"/>
  <c r="AT23" i="2"/>
  <c r="AR23" i="2"/>
  <c r="AS22" i="2"/>
  <c r="AT22" i="2"/>
  <c r="AR22" i="2"/>
  <c r="AS21" i="2"/>
  <c r="AT21" i="2"/>
  <c r="AU21" i="2" s="1"/>
  <c r="AR21" i="2"/>
  <c r="AT18" i="2"/>
  <c r="AU18" i="2" s="1"/>
  <c r="AR18" i="2"/>
  <c r="AT17" i="2"/>
  <c r="AR17" i="2"/>
  <c r="AS16" i="2"/>
  <c r="AT16" i="2"/>
  <c r="AR16" i="2"/>
  <c r="AS15" i="2"/>
  <c r="AS14" i="2"/>
  <c r="AT14" i="2"/>
  <c r="AR14" i="2"/>
  <c r="AR43" i="4"/>
  <c r="AS43" i="4"/>
  <c r="AU43" i="4" s="1"/>
  <c r="AT43" i="4"/>
  <c r="AT42" i="4"/>
  <c r="AS39" i="4"/>
  <c r="AS35" i="4"/>
  <c r="AS34" i="4"/>
  <c r="AS32" i="4"/>
  <c r="AS30" i="4"/>
  <c r="AS28" i="4"/>
  <c r="AT26" i="4"/>
  <c r="AT22" i="4"/>
  <c r="AT20" i="4"/>
  <c r="AT18" i="4"/>
  <c r="AR15" i="4"/>
  <c r="AT14" i="4"/>
  <c r="AO13" i="8"/>
  <c r="AS13" i="10"/>
  <c r="AS43" i="1"/>
  <c r="AU43" i="1" s="1"/>
  <c r="AO43" i="1"/>
  <c r="AO42" i="1"/>
  <c r="AQ42" i="1" s="1"/>
  <c r="AS41" i="1"/>
  <c r="AU41" i="1" s="1"/>
  <c r="AO41" i="1"/>
  <c r="AO40" i="1"/>
  <c r="AQ40" i="1"/>
  <c r="AT37" i="1"/>
  <c r="AT33" i="1"/>
  <c r="AT32" i="1"/>
  <c r="AO30" i="1"/>
  <c r="AS29" i="1"/>
  <c r="AU29" i="1" s="1"/>
  <c r="AN28" i="1"/>
  <c r="AQ28" i="1" s="1"/>
  <c r="AN26" i="1"/>
  <c r="AN24" i="1"/>
  <c r="AQ24" i="1" s="1"/>
  <c r="AN23" i="1"/>
  <c r="AO18" i="1"/>
  <c r="AS17" i="1"/>
  <c r="AT42" i="6"/>
  <c r="AO42" i="6"/>
  <c r="AS41" i="6"/>
  <c r="AN41" i="6"/>
  <c r="AQ41" i="6" s="1"/>
  <c r="AT38" i="6"/>
  <c r="AU38" i="6"/>
  <c r="AO38" i="6"/>
  <c r="AS37" i="6"/>
  <c r="AN37" i="6"/>
  <c r="AS36" i="6"/>
  <c r="AS34" i="6"/>
  <c r="AT33" i="6"/>
  <c r="AU33" i="6" s="1"/>
  <c r="AT32" i="6"/>
  <c r="AU32" i="6"/>
  <c r="AT31" i="6"/>
  <c r="AU31" i="6"/>
  <c r="AT30" i="6"/>
  <c r="AU30" i="6" s="1"/>
  <c r="AR40" i="9"/>
  <c r="AS40" i="9"/>
  <c r="AT40" i="9"/>
  <c r="AR39" i="9"/>
  <c r="AS39" i="9"/>
  <c r="AT39" i="9"/>
  <c r="AR38" i="9"/>
  <c r="AS38" i="9"/>
  <c r="AT38" i="9"/>
  <c r="AR37" i="9"/>
  <c r="AS37" i="9"/>
  <c r="AT37" i="9"/>
  <c r="AS36" i="9"/>
  <c r="AT36" i="9"/>
  <c r="AR35" i="9"/>
  <c r="AR32" i="9"/>
  <c r="AS32" i="9"/>
  <c r="AT32" i="9"/>
  <c r="AR31" i="9"/>
  <c r="AS31" i="9"/>
  <c r="AT31" i="9"/>
  <c r="AT30" i="9"/>
  <c r="AT28" i="9"/>
  <c r="AS27" i="9"/>
  <c r="AT27" i="9"/>
  <c r="AR27" i="9"/>
  <c r="AS26" i="9"/>
  <c r="AT26" i="9"/>
  <c r="AU26" i="9"/>
  <c r="AR26" i="9"/>
  <c r="AS25" i="9"/>
  <c r="AT24" i="9"/>
  <c r="AR23" i="9"/>
  <c r="AR22" i="9"/>
  <c r="AS22" i="9"/>
  <c r="AT22" i="9"/>
  <c r="AR20" i="9"/>
  <c r="AS20" i="9"/>
  <c r="AT20" i="9"/>
  <c r="AR17" i="9"/>
  <c r="AS17" i="9"/>
  <c r="AU17" i="9" s="1"/>
  <c r="AT17" i="9"/>
  <c r="AT16" i="9"/>
  <c r="AR16" i="9"/>
  <c r="AS16" i="9"/>
  <c r="AU16" i="9" s="1"/>
  <c r="AT15" i="9"/>
  <c r="AR15" i="9"/>
  <c r="AS15" i="9"/>
  <c r="AT14" i="9"/>
  <c r="AR14" i="9"/>
  <c r="AS14" i="9"/>
  <c r="AS14" i="8"/>
  <c r="AT14" i="8"/>
  <c r="AR14" i="8"/>
  <c r="AU14" i="8"/>
  <c r="AR43" i="3"/>
  <c r="AT42" i="3"/>
  <c r="AS14" i="3"/>
  <c r="AR14" i="3"/>
  <c r="AS41" i="12"/>
  <c r="AS40" i="12"/>
  <c r="AR39" i="12"/>
  <c r="AS39" i="12"/>
  <c r="AT39" i="12"/>
  <c r="AR36" i="12"/>
  <c r="AS36" i="12"/>
  <c r="AT36" i="12"/>
  <c r="AR35" i="12"/>
  <c r="AS35" i="12"/>
  <c r="AT35" i="12"/>
  <c r="AS33" i="12"/>
  <c r="AT32" i="12"/>
  <c r="AR31" i="12"/>
  <c r="AS31" i="12"/>
  <c r="AT31" i="12"/>
  <c r="AR28" i="12"/>
  <c r="AS28" i="12"/>
  <c r="AT28" i="12"/>
  <c r="AR27" i="12"/>
  <c r="AS25" i="12"/>
  <c r="AT23" i="12"/>
  <c r="AR20" i="12"/>
  <c r="AS20" i="12"/>
  <c r="AT20" i="12"/>
  <c r="AR19" i="12"/>
  <c r="AS19" i="12"/>
  <c r="AU19" i="12"/>
  <c r="AT19" i="12"/>
  <c r="AT18" i="12"/>
  <c r="AS17" i="12"/>
  <c r="AT15" i="12"/>
  <c r="AR15" i="12"/>
  <c r="AU15" i="12"/>
  <c r="AS15" i="12"/>
  <c r="AR14" i="12"/>
  <c r="AS43" i="11"/>
  <c r="AT42" i="11"/>
  <c r="AR40" i="11"/>
  <c r="AS39" i="11"/>
  <c r="AT38" i="11"/>
  <c r="AR36" i="11"/>
  <c r="AS35" i="11"/>
  <c r="AT34" i="11"/>
  <c r="AR32" i="11"/>
  <c r="AS31" i="11"/>
  <c r="AT30" i="11"/>
  <c r="AT28" i="11"/>
  <c r="AR27" i="11"/>
  <c r="AU27" i="11" s="1"/>
  <c r="AS26" i="11"/>
  <c r="AR24" i="11"/>
  <c r="AS23" i="11"/>
  <c r="AT22" i="11"/>
  <c r="AR20" i="11"/>
  <c r="AT18" i="11"/>
  <c r="AR16" i="11"/>
  <c r="AT14" i="11"/>
  <c r="AO42" i="2"/>
  <c r="AN42" i="2"/>
  <c r="AO41" i="2"/>
  <c r="AP41" i="2"/>
  <c r="AN41" i="2"/>
  <c r="AQ41" i="2" s="1"/>
  <c r="AO39" i="2"/>
  <c r="AP39" i="2"/>
  <c r="AN39" i="2"/>
  <c r="AQ39" i="2" s="1"/>
  <c r="AO37" i="2"/>
  <c r="AP37" i="2"/>
  <c r="AN37" i="2"/>
  <c r="AO35" i="2"/>
  <c r="AP31" i="2"/>
  <c r="AO27" i="2"/>
  <c r="AP27" i="2"/>
  <c r="AN27" i="2"/>
  <c r="AQ27" i="2" s="1"/>
  <c r="AP25" i="2"/>
  <c r="AP23" i="2"/>
  <c r="AN23" i="2"/>
  <c r="AO21" i="2"/>
  <c r="AP21" i="2"/>
  <c r="AN21" i="2"/>
  <c r="AQ21" i="2" s="1"/>
  <c r="AV21" i="2" s="1"/>
  <c r="S21" i="2" s="1"/>
  <c r="AO19" i="2"/>
  <c r="AP19" i="2"/>
  <c r="AN19" i="2"/>
  <c r="AO14" i="2"/>
  <c r="AP14" i="2"/>
  <c r="AS43" i="10"/>
  <c r="AT40" i="10"/>
  <c r="AT36" i="10"/>
  <c r="AR35" i="10"/>
  <c r="AS34" i="10"/>
  <c r="AT32" i="10"/>
  <c r="AR31" i="10"/>
  <c r="AS30" i="10"/>
  <c r="AS28" i="10"/>
  <c r="AS27" i="10"/>
  <c r="AT26" i="10"/>
  <c r="AN43" i="4"/>
  <c r="AO43" i="4"/>
  <c r="AP43" i="4"/>
  <c r="AN42" i="4"/>
  <c r="AO42" i="4"/>
  <c r="AP42" i="4"/>
  <c r="AN41" i="4"/>
  <c r="AO41" i="4"/>
  <c r="AP41" i="4"/>
  <c r="AQ41" i="4" s="1"/>
  <c r="AP39" i="4"/>
  <c r="AP38" i="4"/>
  <c r="AP37" i="4"/>
  <c r="AN37" i="4"/>
  <c r="AO37" i="4"/>
  <c r="AP35" i="4"/>
  <c r="AP34" i="4"/>
  <c r="AO34" i="4"/>
  <c r="AQ34" i="4" s="1"/>
  <c r="AN34" i="4"/>
  <c r="AP33" i="4"/>
  <c r="AN33" i="4"/>
  <c r="AO33" i="4"/>
  <c r="AP31" i="4"/>
  <c r="AP30" i="4"/>
  <c r="AO30" i="4"/>
  <c r="AN30" i="4"/>
  <c r="AQ30" i="4" s="1"/>
  <c r="AP29" i="4"/>
  <c r="AN29" i="4"/>
  <c r="AQ29" i="4" s="1"/>
  <c r="AO29" i="4"/>
  <c r="AN26" i="4"/>
  <c r="AO26" i="4"/>
  <c r="AP26" i="4"/>
  <c r="AN25" i="4"/>
  <c r="AO25" i="4"/>
  <c r="AP25" i="4"/>
  <c r="AN23" i="4"/>
  <c r="AN22" i="4"/>
  <c r="AO22" i="4"/>
  <c r="AP22" i="4"/>
  <c r="AN21" i="4"/>
  <c r="AO21" i="4"/>
  <c r="AP21" i="4"/>
  <c r="AN19" i="4"/>
  <c r="AN18" i="4"/>
  <c r="AO18" i="4"/>
  <c r="AP18" i="4"/>
  <c r="AN17" i="4"/>
  <c r="AO17" i="4"/>
  <c r="AP17" i="4"/>
  <c r="AN15" i="4"/>
  <c r="AN14" i="4"/>
  <c r="AO14" i="4"/>
  <c r="AP14" i="4"/>
  <c r="AS13" i="7"/>
  <c r="AS13" i="3"/>
  <c r="AP30" i="1"/>
  <c r="AT21" i="1"/>
  <c r="AN18" i="1"/>
  <c r="AQ18" i="1" s="1"/>
  <c r="AO43" i="6"/>
  <c r="AQ43" i="6"/>
  <c r="AN42" i="6"/>
  <c r="AO39" i="6"/>
  <c r="AQ39" i="6" s="1"/>
  <c r="AN38" i="6"/>
  <c r="AP36" i="6"/>
  <c r="AT35" i="6"/>
  <c r="AU35" i="6" s="1"/>
  <c r="AO35" i="6"/>
  <c r="AP34" i="6"/>
  <c r="AP33" i="6"/>
  <c r="AP32" i="6"/>
  <c r="AP31" i="6"/>
  <c r="AP30" i="6"/>
  <c r="AN13" i="6"/>
  <c r="AR13" i="1"/>
  <c r="AP16" i="13"/>
  <c r="AP20" i="13"/>
  <c r="AO21" i="13"/>
  <c r="AQ21" i="13" s="1"/>
  <c r="AN22" i="13"/>
  <c r="AQ22" i="13" s="1"/>
  <c r="AO25" i="13"/>
  <c r="AQ25" i="13" s="1"/>
  <c r="AN26" i="13"/>
  <c r="AP28" i="13"/>
  <c r="AO29" i="13"/>
  <c r="AQ29" i="13" s="1"/>
  <c r="AN30" i="13"/>
  <c r="AQ30" i="13" s="1"/>
  <c r="AO33" i="13"/>
  <c r="AN34" i="13"/>
  <c r="AP36" i="13"/>
  <c r="AN38" i="13"/>
  <c r="AQ38" i="13"/>
  <c r="AO41" i="13"/>
  <c r="AO42" i="13"/>
  <c r="AP15" i="13"/>
  <c r="AO16" i="13"/>
  <c r="AP19" i="13"/>
  <c r="AO20" i="13"/>
  <c r="AQ20" i="13" s="1"/>
  <c r="AV20" i="13" s="1"/>
  <c r="S20" i="13" s="1"/>
  <c r="AP23" i="13"/>
  <c r="AQ23" i="13" s="1"/>
  <c r="AO28" i="13"/>
  <c r="AQ28" i="13" s="1"/>
  <c r="AO36" i="13"/>
  <c r="AQ36" i="13" s="1"/>
  <c r="AO13" i="13"/>
  <c r="AO22" i="3"/>
  <c r="AO24" i="3"/>
  <c r="AP31" i="9"/>
  <c r="AP34" i="9"/>
  <c r="AO33" i="9"/>
  <c r="AS13" i="11"/>
  <c r="AR17" i="11"/>
  <c r="AS20" i="11"/>
  <c r="AT21" i="11"/>
  <c r="AT23" i="11"/>
  <c r="AU23" i="11" s="1"/>
  <c r="AS24" i="11"/>
  <c r="AU24" i="11" s="1"/>
  <c r="AS27" i="11"/>
  <c r="AR28" i="11"/>
  <c r="AU28" i="11" s="1"/>
  <c r="AR29" i="11"/>
  <c r="AT31" i="11"/>
  <c r="AU31" i="11"/>
  <c r="AS32" i="11"/>
  <c r="AR33" i="11"/>
  <c r="AU33" i="11" s="1"/>
  <c r="AT35" i="11"/>
  <c r="AS36" i="11"/>
  <c r="AT39" i="11"/>
  <c r="AS40" i="11"/>
  <c r="AU40" i="11" s="1"/>
  <c r="AT43" i="11"/>
  <c r="AS14" i="11"/>
  <c r="AT17" i="11"/>
  <c r="AS18" i="11"/>
  <c r="AS21" i="11"/>
  <c r="AS22" i="11"/>
  <c r="AR26" i="11"/>
  <c r="AU26" i="11" s="1"/>
  <c r="AS30" i="11"/>
  <c r="AU30" i="11" s="1"/>
  <c r="AT33" i="11"/>
  <c r="AS34" i="11"/>
  <c r="AS38" i="11"/>
  <c r="AT41" i="11"/>
  <c r="AS42" i="11"/>
  <c r="AU42" i="11" s="1"/>
  <c r="AS42" i="9"/>
  <c r="AN31" i="9"/>
  <c r="AP33" i="9"/>
  <c r="AN39" i="9"/>
  <c r="AQ39" i="9" s="1"/>
  <c r="AR42" i="9"/>
  <c r="AU42" i="9" s="1"/>
  <c r="AP36" i="9"/>
  <c r="AO38" i="9"/>
  <c r="AP38" i="9"/>
  <c r="AO39" i="9"/>
  <c r="AU37" i="13"/>
  <c r="O7" i="8"/>
  <c r="AN40" i="9"/>
  <c r="AN36" i="9"/>
  <c r="AO32" i="9"/>
  <c r="AP32" i="9"/>
  <c r="AO26" i="11"/>
  <c r="AP30" i="11"/>
  <c r="AP34" i="11"/>
  <c r="AQ34" i="11" s="1"/>
  <c r="AN38" i="11"/>
  <c r="AQ38" i="11" s="1"/>
  <c r="AN42" i="11"/>
  <c r="AS31" i="1"/>
  <c r="AR34" i="1"/>
  <c r="AU34" i="1"/>
  <c r="AS39" i="1"/>
  <c r="AR31" i="1"/>
  <c r="AR26" i="1"/>
  <c r="AR23" i="1"/>
  <c r="AU23" i="1" s="1"/>
  <c r="AT15" i="1"/>
  <c r="AU15" i="1"/>
  <c r="AS23" i="1"/>
  <c r="AT39" i="1"/>
  <c r="AU39" i="1" s="1"/>
  <c r="Q2" i="2"/>
  <c r="Q2" i="6"/>
  <c r="Q2" i="8"/>
  <c r="Q2" i="1"/>
  <c r="Q2" i="11"/>
  <c r="Q2" i="3"/>
  <c r="Q2" i="10"/>
  <c r="Q2" i="13"/>
  <c r="E6" i="15"/>
  <c r="Q2" i="4"/>
  <c r="Q2" i="12"/>
  <c r="Q2" i="7"/>
  <c r="Q2" i="9"/>
  <c r="AP18" i="7"/>
  <c r="AP21" i="7"/>
  <c r="AQ21" i="7" s="1"/>
  <c r="AP24" i="7"/>
  <c r="AO25" i="7"/>
  <c r="AO28" i="7"/>
  <c r="AP30" i="7"/>
  <c r="AO33" i="7"/>
  <c r="AN37" i="7"/>
  <c r="AO38" i="7"/>
  <c r="AN39" i="7"/>
  <c r="AQ39" i="7" s="1"/>
  <c r="AO42" i="7"/>
  <c r="AO22" i="7"/>
  <c r="AO24" i="7"/>
  <c r="AQ24" i="7" s="1"/>
  <c r="AO26" i="7"/>
  <c r="AQ26" i="7" s="1"/>
  <c r="AO31" i="7"/>
  <c r="AO32" i="7"/>
  <c r="AQ32" i="7" s="1"/>
  <c r="AN38" i="7"/>
  <c r="AO40" i="7"/>
  <c r="AQ40" i="7" s="1"/>
  <c r="AN42" i="7"/>
  <c r="AQ42" i="7" s="1"/>
  <c r="AT15" i="2"/>
  <c r="AP19" i="9"/>
  <c r="AT38" i="12"/>
  <c r="AT30" i="12"/>
  <c r="AT34" i="12"/>
  <c r="AT17" i="4"/>
  <c r="AR21" i="4"/>
  <c r="AT25" i="4"/>
  <c r="AT29" i="4"/>
  <c r="AS33" i="4"/>
  <c r="AT37" i="4"/>
  <c r="AT41" i="4"/>
  <c r="AP16" i="4"/>
  <c r="AN28" i="4"/>
  <c r="AN32" i="4"/>
  <c r="AN36" i="4"/>
  <c r="AT31" i="3"/>
  <c r="AS42" i="3"/>
  <c r="AT37" i="3"/>
  <c r="AS38" i="3"/>
  <c r="AS19" i="3"/>
  <c r="AO15" i="9"/>
  <c r="AP41" i="9"/>
  <c r="AN16" i="9"/>
  <c r="AS21" i="4"/>
  <c r="AU21" i="4" s="1"/>
  <c r="AR29" i="4"/>
  <c r="AR37" i="4"/>
  <c r="AU37" i="4" s="1"/>
  <c r="AS17" i="4"/>
  <c r="AU17" i="4" s="1"/>
  <c r="AS25" i="4"/>
  <c r="AR33" i="4"/>
  <c r="AU33" i="4" s="1"/>
  <c r="AS41" i="4"/>
  <c r="AP15" i="4"/>
  <c r="AO16" i="4"/>
  <c r="AP19" i="4"/>
  <c r="AP23" i="4"/>
  <c r="AP28" i="4"/>
  <c r="AQ28" i="4" s="1"/>
  <c r="AO31" i="4"/>
  <c r="AQ31" i="4" s="1"/>
  <c r="AO35" i="4"/>
  <c r="AO36" i="4"/>
  <c r="AQ36" i="4" s="1"/>
  <c r="AO39" i="4"/>
  <c r="AN27" i="9"/>
  <c r="AO20" i="9"/>
  <c r="AN21" i="9"/>
  <c r="AQ39" i="11"/>
  <c r="AO14" i="7"/>
  <c r="AO34" i="7"/>
  <c r="AN19" i="7"/>
  <c r="AP14" i="7"/>
  <c r="AQ14" i="7" s="1"/>
  <c r="AO17" i="7"/>
  <c r="AP33" i="7"/>
  <c r="AO20" i="7"/>
  <c r="AN34" i="7"/>
  <c r="AP19" i="7"/>
  <c r="AQ19" i="7"/>
  <c r="AN17" i="7"/>
  <c r="AQ17" i="7" s="1"/>
  <c r="AN16" i="7"/>
  <c r="AQ16" i="7" s="1"/>
  <c r="AO35" i="7"/>
  <c r="AP16" i="7"/>
  <c r="AN17" i="9"/>
  <c r="AO23" i="9"/>
  <c r="AP28" i="9"/>
  <c r="AN24" i="9"/>
  <c r="AP25" i="9"/>
  <c r="AO14" i="11"/>
  <c r="AO15" i="11"/>
  <c r="AN16" i="11"/>
  <c r="AP18" i="11"/>
  <c r="AP20" i="11"/>
  <c r="AP21" i="11"/>
  <c r="AQ21" i="11" s="1"/>
  <c r="AO23" i="11"/>
  <c r="AQ23" i="11"/>
  <c r="AN24" i="11"/>
  <c r="AN36" i="11"/>
  <c r="AQ36" i="11" s="1"/>
  <c r="AO22" i="11"/>
  <c r="AP14" i="11"/>
  <c r="AO17" i="11"/>
  <c r="AQ17" i="11" s="1"/>
  <c r="AO19" i="11"/>
  <c r="AP22" i="11"/>
  <c r="AP24" i="11"/>
  <c r="AQ41" i="11"/>
  <c r="AO18" i="11"/>
  <c r="AT17" i="12"/>
  <c r="AR29" i="12"/>
  <c r="AT33" i="12"/>
  <c r="AR37" i="12"/>
  <c r="AT41" i="12"/>
  <c r="AU41" i="12" s="1"/>
  <c r="AS13" i="12"/>
  <c r="AT21" i="12"/>
  <c r="AT29" i="12"/>
  <c r="AU29" i="12" s="1"/>
  <c r="AT37" i="12"/>
  <c r="AU37" i="12" s="1"/>
  <c r="AU33" i="13"/>
  <c r="AS43" i="3"/>
  <c r="AU43" i="3" s="1"/>
  <c r="AR26" i="3"/>
  <c r="AT26" i="3"/>
  <c r="AS39" i="3"/>
  <c r="AP29" i="3"/>
  <c r="AP21" i="3"/>
  <c r="AN41" i="3"/>
  <c r="AN16" i="3"/>
  <c r="AO30" i="3"/>
  <c r="AO29" i="3"/>
  <c r="AO32" i="3"/>
  <c r="AO25" i="3"/>
  <c r="AO41" i="3"/>
  <c r="AO16" i="3"/>
  <c r="AO36" i="2"/>
  <c r="AO18" i="2"/>
  <c r="AN22" i="2"/>
  <c r="AO26" i="2"/>
  <c r="AN30" i="2"/>
  <c r="AS26" i="7"/>
  <c r="AR27" i="7"/>
  <c r="AU27" i="7" s="1"/>
  <c r="AR40" i="7"/>
  <c r="AR42" i="7"/>
  <c r="AR24" i="7"/>
  <c r="AS25" i="7"/>
  <c r="AS41" i="7"/>
  <c r="AO30" i="9"/>
  <c r="AN30" i="9"/>
  <c r="AQ30" i="9" s="1"/>
  <c r="AN41" i="9"/>
  <c r="AQ41" i="9" s="1"/>
  <c r="AN42" i="9"/>
  <c r="AP14" i="9"/>
  <c r="AO16" i="9"/>
  <c r="AQ16" i="9" s="1"/>
  <c r="AV16" i="9" s="1"/>
  <c r="S16" i="9" s="1"/>
  <c r="AO17" i="9"/>
  <c r="AN18" i="9"/>
  <c r="AQ18" i="9" s="1"/>
  <c r="AP20" i="9"/>
  <c r="AP21" i="9"/>
  <c r="AO24" i="9"/>
  <c r="AQ24" i="9" s="1"/>
  <c r="AN25" i="9"/>
  <c r="AN26" i="9"/>
  <c r="AN28" i="9"/>
  <c r="AQ28" i="9" s="1"/>
  <c r="AP42" i="9"/>
  <c r="AO13" i="9"/>
  <c r="AO14" i="9"/>
  <c r="AN15" i="9"/>
  <c r="AQ15" i="9" s="1"/>
  <c r="AP18" i="9"/>
  <c r="AO19" i="9"/>
  <c r="AQ19" i="9" s="1"/>
  <c r="AN23" i="9"/>
  <c r="AP26" i="9"/>
  <c r="AP27" i="9"/>
  <c r="AQ27" i="9" s="1"/>
  <c r="AO40" i="9"/>
  <c r="AQ40" i="9" s="1"/>
  <c r="AN13" i="9"/>
  <c r="AR13" i="10"/>
  <c r="AP26" i="11"/>
  <c r="AN31" i="11"/>
  <c r="AQ31" i="11" s="1"/>
  <c r="AP32" i="11"/>
  <c r="AO42" i="11"/>
  <c r="AQ42" i="11"/>
  <c r="AV42" i="11" s="1"/>
  <c r="S42" i="11" s="1"/>
  <c r="AO13" i="11"/>
  <c r="AP25" i="11"/>
  <c r="AO35" i="11"/>
  <c r="AN13" i="11"/>
  <c r="AT14" i="12"/>
  <c r="AS18" i="12"/>
  <c r="AU18" i="12" s="1"/>
  <c r="AS30" i="12"/>
  <c r="AU30" i="12" s="1"/>
  <c r="AS34" i="12"/>
  <c r="AU34" i="12" s="1"/>
  <c r="AS38" i="12"/>
  <c r="AP39" i="13"/>
  <c r="AP31" i="13"/>
  <c r="AN31" i="13"/>
  <c r="AP43" i="13"/>
  <c r="AP35" i="13"/>
  <c r="AN39" i="13"/>
  <c r="AN35" i="13"/>
  <c r="AQ35" i="13" s="1"/>
  <c r="AP25" i="3"/>
  <c r="AP22" i="2"/>
  <c r="AP30" i="2"/>
  <c r="AN18" i="2"/>
  <c r="AN26" i="2"/>
  <c r="AU37" i="1"/>
  <c r="AQ36" i="1"/>
  <c r="AR27" i="10"/>
  <c r="AU27" i="10" s="1"/>
  <c r="AR30" i="10"/>
  <c r="AU30" i="10" s="1"/>
  <c r="AV30" i="10" s="1"/>
  <c r="AR33" i="10"/>
  <c r="AT35" i="10"/>
  <c r="AT38" i="10"/>
  <c r="AS41" i="10"/>
  <c r="AR43" i="10"/>
  <c r="AT17" i="10"/>
  <c r="AT19" i="10"/>
  <c r="AU19" i="10" s="1"/>
  <c r="AR22" i="10"/>
  <c r="AU22" i="10" s="1"/>
  <c r="AT25" i="10"/>
  <c r="AT13" i="10"/>
  <c r="AR26" i="10"/>
  <c r="AU26" i="10"/>
  <c r="AR28" i="10"/>
  <c r="AS29" i="10"/>
  <c r="AS32" i="10"/>
  <c r="AU32" i="10"/>
  <c r="AT34" i="10"/>
  <c r="AS36" i="10"/>
  <c r="AR37" i="10"/>
  <c r="AS40" i="10"/>
  <c r="AR41" i="10"/>
  <c r="AU41" i="10" s="1"/>
  <c r="AR42" i="10"/>
  <c r="AT16" i="10"/>
  <c r="AU16" i="10" s="1"/>
  <c r="AR18" i="10"/>
  <c r="AU18" i="10" s="1"/>
  <c r="AS20" i="10"/>
  <c r="AT24" i="10"/>
  <c r="AU24" i="10" s="1"/>
  <c r="AS25" i="10"/>
  <c r="AU25" i="10" s="1"/>
  <c r="AR29" i="10"/>
  <c r="AU29" i="10" s="1"/>
  <c r="AT31" i="10"/>
  <c r="AT37" i="10"/>
  <c r="AS42" i="10"/>
  <c r="AT23" i="10"/>
  <c r="AU23" i="10" s="1"/>
  <c r="AS13" i="4"/>
  <c r="AU13" i="4" s="1"/>
  <c r="AT13" i="4"/>
  <c r="AS14" i="4"/>
  <c r="AU14" i="4" s="1"/>
  <c r="AS18" i="4"/>
  <c r="AS22" i="4"/>
  <c r="AU22" i="4"/>
  <c r="AS26" i="4"/>
  <c r="AR30" i="4"/>
  <c r="AU30" i="4" s="1"/>
  <c r="AR34" i="4"/>
  <c r="AS42" i="4"/>
  <c r="AU42" i="4" s="1"/>
  <c r="AN43" i="3"/>
  <c r="N46" i="6"/>
  <c r="AW41" i="2"/>
  <c r="AW13" i="2"/>
  <c r="AW13" i="3"/>
  <c r="AW14" i="2"/>
  <c r="AW13" i="4"/>
  <c r="AW14" i="3"/>
  <c r="AW15" i="2"/>
  <c r="AW16" i="2"/>
  <c r="AW14" i="4"/>
  <c r="AW14" i="13"/>
  <c r="AW15" i="3"/>
  <c r="AW13" i="12"/>
  <c r="AW16" i="3"/>
  <c r="AW17" i="2"/>
  <c r="AW15" i="13"/>
  <c r="AW15" i="4"/>
  <c r="AW16" i="4"/>
  <c r="AW18" i="2"/>
  <c r="AW14" i="12"/>
  <c r="AW17" i="4"/>
  <c r="AW15" i="12"/>
  <c r="AW18" i="3"/>
  <c r="AW17" i="13"/>
  <c r="AW19" i="2"/>
  <c r="AW19" i="3"/>
  <c r="AW16" i="12"/>
  <c r="AW18" i="13"/>
  <c r="AW18" i="4"/>
  <c r="AW20" i="2"/>
  <c r="AW19" i="4"/>
  <c r="AW20" i="3"/>
  <c r="AW21" i="2"/>
  <c r="AW19" i="13"/>
  <c r="AW17" i="12"/>
  <c r="AW21" i="3"/>
  <c r="AW20" i="4"/>
  <c r="AW18" i="12"/>
  <c r="AW22" i="2"/>
  <c r="AW21" i="13"/>
  <c r="AW19" i="12"/>
  <c r="AW21" i="4"/>
  <c r="AW23" i="2"/>
  <c r="AW22" i="3"/>
  <c r="AW23" i="3"/>
  <c r="AW22" i="4"/>
  <c r="AW24" i="2"/>
  <c r="AW20" i="12"/>
  <c r="AW22" i="13"/>
  <c r="AW25" i="2"/>
  <c r="AW23" i="13"/>
  <c r="AW21" i="12"/>
  <c r="AW24" i="3"/>
  <c r="AW23" i="4"/>
  <c r="AW22" i="12"/>
  <c r="AW24" i="4"/>
  <c r="AW25" i="3"/>
  <c r="AW24" i="13"/>
  <c r="AW26" i="2"/>
  <c r="AW27" i="2"/>
  <c r="AW26" i="3"/>
  <c r="AW23" i="12"/>
  <c r="AW25" i="4"/>
  <c r="AW25" i="13"/>
  <c r="AW26" i="13"/>
  <c r="AW28" i="2"/>
  <c r="AW26" i="4"/>
  <c r="AW24" i="12"/>
  <c r="AW27" i="3"/>
  <c r="AW25" i="12"/>
  <c r="AW27" i="4"/>
  <c r="AW29" i="2"/>
  <c r="AW28" i="3"/>
  <c r="AW27" i="13"/>
  <c r="AW28" i="4"/>
  <c r="AW29" i="3"/>
  <c r="AW30" i="2"/>
  <c r="AW28" i="13"/>
  <c r="AW26" i="12"/>
  <c r="AW29" i="13"/>
  <c r="AW27" i="12"/>
  <c r="AW31" i="2"/>
  <c r="AW29" i="4"/>
  <c r="AW30" i="3"/>
  <c r="AW30" i="13"/>
  <c r="AW31" i="3"/>
  <c r="AW32" i="2"/>
  <c r="AW30" i="4"/>
  <c r="AW28" i="12"/>
  <c r="AW29" i="12"/>
  <c r="AW33" i="2"/>
  <c r="AW32" i="3"/>
  <c r="AW31" i="13"/>
  <c r="AW31" i="4"/>
  <c r="AW32" i="4"/>
  <c r="AW33" i="3"/>
  <c r="AW34" i="2"/>
  <c r="AW30" i="12"/>
  <c r="AW35" i="2"/>
  <c r="AW34" i="3"/>
  <c r="AW31" i="12"/>
  <c r="AW33" i="13"/>
  <c r="AW33" i="4"/>
  <c r="AW34" i="4"/>
  <c r="AW32" i="12"/>
  <c r="AW35" i="3"/>
  <c r="AW34" i="13"/>
  <c r="AW36" i="2"/>
  <c r="AW35" i="13"/>
  <c r="AW36" i="3"/>
  <c r="AW35" i="4"/>
  <c r="AW33" i="12"/>
  <c r="AW37" i="2"/>
  <c r="AW38" i="2"/>
  <c r="AW36" i="4"/>
  <c r="AW34" i="12"/>
  <c r="AW37" i="3"/>
  <c r="AW37" i="4"/>
  <c r="AW39" i="2"/>
  <c r="AW35" i="12"/>
  <c r="AW38" i="3"/>
  <c r="AW37" i="13"/>
  <c r="AW39" i="3"/>
  <c r="AW36" i="12"/>
  <c r="AW40" i="2"/>
  <c r="AW38" i="13"/>
  <c r="AW38" i="4"/>
  <c r="AW39" i="4"/>
  <c r="AW39" i="13"/>
  <c r="AW37" i="12"/>
  <c r="AW40" i="3"/>
  <c r="AW40" i="4"/>
  <c r="AW38" i="12"/>
  <c r="AW41" i="3"/>
  <c r="AW42" i="3"/>
  <c r="AW41" i="4"/>
  <c r="AW39" i="12"/>
  <c r="AW41" i="13"/>
  <c r="AW40" i="12"/>
  <c r="AW42" i="4"/>
  <c r="AW42" i="13"/>
  <c r="AW43" i="3"/>
  <c r="AW43" i="13"/>
  <c r="AW41" i="12"/>
  <c r="AW42" i="12"/>
  <c r="AQ21" i="6"/>
  <c r="AQ25" i="6"/>
  <c r="AU29" i="13"/>
  <c r="AU15" i="6"/>
  <c r="AV15" i="6" s="1"/>
  <c r="S15" i="6" s="1"/>
  <c r="AU26" i="6"/>
  <c r="AU27" i="6"/>
  <c r="AU29" i="6"/>
  <c r="AU16" i="6"/>
  <c r="AU18" i="6"/>
  <c r="AU22" i="6"/>
  <c r="AU19" i="6"/>
  <c r="AQ38" i="6"/>
  <c r="AV38" i="6" s="1"/>
  <c r="S38" i="6" s="1"/>
  <c r="AQ16" i="6"/>
  <c r="AQ26" i="6"/>
  <c r="AR24" i="9"/>
  <c r="AR29" i="9"/>
  <c r="AS29" i="9"/>
  <c r="AR30" i="9"/>
  <c r="AU30" i="9" s="1"/>
  <c r="AS35" i="9"/>
  <c r="AU38" i="9"/>
  <c r="AQ29" i="10"/>
  <c r="AV29" i="10" s="1"/>
  <c r="S29" i="10" s="1"/>
  <c r="AQ33" i="11"/>
  <c r="AU21" i="13"/>
  <c r="AT16" i="4"/>
  <c r="AT19" i="4"/>
  <c r="AS20" i="4"/>
  <c r="AT23" i="4"/>
  <c r="AT24" i="4"/>
  <c r="AR27" i="4"/>
  <c r="AR28" i="4"/>
  <c r="AU28" i="4" s="1"/>
  <c r="AS31" i="4"/>
  <c r="AR32" i="4"/>
  <c r="AU32" i="4" s="1"/>
  <c r="AR35" i="4"/>
  <c r="AU35" i="4" s="1"/>
  <c r="AT36" i="4"/>
  <c r="AR39" i="4"/>
  <c r="AU39" i="4" s="1"/>
  <c r="AS15" i="4"/>
  <c r="AR16" i="4"/>
  <c r="AU16" i="4" s="1"/>
  <c r="AV16" i="4" s="1"/>
  <c r="S16" i="4" s="1"/>
  <c r="AR19" i="4"/>
  <c r="AR23" i="4"/>
  <c r="AU23" i="4"/>
  <c r="AR24" i="4"/>
  <c r="AS27" i="4"/>
  <c r="AU27" i="4" s="1"/>
  <c r="AT31" i="4"/>
  <c r="AQ21" i="4"/>
  <c r="AT16" i="3"/>
  <c r="AR27" i="3"/>
  <c r="AT28" i="3"/>
  <c r="AS31" i="3"/>
  <c r="AR36" i="3"/>
  <c r="AT27" i="3"/>
  <c r="AR25" i="3"/>
  <c r="AU25" i="3"/>
  <c r="AR32" i="3"/>
  <c r="AO28" i="3"/>
  <c r="AQ28" i="3" s="1"/>
  <c r="AN22" i="3"/>
  <c r="AQ22" i="3" s="1"/>
  <c r="AP37" i="3"/>
  <c r="AP31" i="3"/>
  <c r="AN20" i="3"/>
  <c r="AQ20" i="3" s="1"/>
  <c r="AP13" i="3"/>
  <c r="AO13" i="3"/>
  <c r="AN31" i="3"/>
  <c r="AQ36" i="3"/>
  <c r="AN35" i="1"/>
  <c r="AQ35" i="1" s="1"/>
  <c r="AV35" i="1" s="1"/>
  <c r="S35" i="1" s="1"/>
  <c r="AN33" i="1"/>
  <c r="AQ33" i="1" s="1"/>
  <c r="AV33" i="1" s="1"/>
  <c r="S33" i="1" s="1"/>
  <c r="AN37" i="1"/>
  <c r="AP43" i="1"/>
  <c r="AN41" i="1"/>
  <c r="AQ41" i="1" s="1"/>
  <c r="AV41" i="1" s="1"/>
  <c r="S41" i="1" s="1"/>
  <c r="AO37" i="1"/>
  <c r="AN29" i="1"/>
  <c r="AN21" i="1"/>
  <c r="AN25" i="1"/>
  <c r="AN27" i="1"/>
  <c r="AQ27" i="1" s="1"/>
  <c r="AV27" i="1" s="1"/>
  <c r="S27" i="1" s="1"/>
  <c r="AP21" i="1"/>
  <c r="AQ21" i="1" s="1"/>
  <c r="AO31" i="1"/>
  <c r="AP39" i="1"/>
  <c r="AP29" i="1"/>
  <c r="AO35" i="1"/>
  <c r="AN39" i="1"/>
  <c r="AQ39" i="1"/>
  <c r="AP31" i="1"/>
  <c r="AP25" i="1"/>
  <c r="AQ25" i="1" s="1"/>
  <c r="AV25" i="1" s="1"/>
  <c r="S25" i="1" s="1"/>
  <c r="AP23" i="1"/>
  <c r="AP15" i="1"/>
  <c r="O7" i="7"/>
  <c r="O7" i="4"/>
  <c r="O7" i="10"/>
  <c r="AV27" i="11"/>
  <c r="S27" i="11" s="1"/>
  <c r="AV28" i="11"/>
  <c r="S28" i="11"/>
  <c r="AQ37" i="11"/>
  <c r="AU23" i="6"/>
  <c r="AV23" i="6" s="1"/>
  <c r="S23" i="6" s="1"/>
  <c r="AQ42" i="6"/>
  <c r="AQ18" i="6"/>
  <c r="AV18" i="6" s="1"/>
  <c r="S18" i="6" s="1"/>
  <c r="AQ19" i="6"/>
  <c r="AV19" i="6" s="1"/>
  <c r="S19" i="6" s="1"/>
  <c r="AQ33" i="6"/>
  <c r="AV33" i="6" s="1"/>
  <c r="S33" i="6" s="1"/>
  <c r="AQ40" i="6"/>
  <c r="AV40" i="6" s="1"/>
  <c r="S40" i="6" s="1"/>
  <c r="AQ20" i="6"/>
  <c r="AB44" i="6"/>
  <c r="G22" i="15" s="1"/>
  <c r="AS19" i="7"/>
  <c r="AS38" i="7"/>
  <c r="AR39" i="7"/>
  <c r="AR18" i="7"/>
  <c r="AT19" i="7"/>
  <c r="AS31" i="7"/>
  <c r="AS19" i="8"/>
  <c r="AR31" i="8"/>
  <c r="AT42" i="8"/>
  <c r="AU42" i="8" s="1"/>
  <c r="AT17" i="8"/>
  <c r="AN39" i="8"/>
  <c r="AN14" i="8"/>
  <c r="AO39" i="8"/>
  <c r="AO28" i="8"/>
  <c r="AQ28" i="8"/>
  <c r="AN21" i="8"/>
  <c r="AN15" i="8"/>
  <c r="AQ15" i="8" s="1"/>
  <c r="AP21" i="8"/>
  <c r="AQ21" i="8" s="1"/>
  <c r="AU14" i="9"/>
  <c r="AU31" i="9"/>
  <c r="AU20" i="9"/>
  <c r="AU39" i="9"/>
  <c r="AU40" i="9"/>
  <c r="AN15" i="10"/>
  <c r="AP19" i="10"/>
  <c r="AP31" i="10"/>
  <c r="AP35" i="10"/>
  <c r="AP39" i="10"/>
  <c r="AN23" i="10"/>
  <c r="AQ23" i="10" s="1"/>
  <c r="AV23" i="10" s="1"/>
  <c r="S23" i="10" s="1"/>
  <c r="AP27" i="10"/>
  <c r="AN39" i="10"/>
  <c r="AQ39" i="10"/>
  <c r="AN43" i="10"/>
  <c r="K46" i="10"/>
  <c r="AR37" i="11"/>
  <c r="AT19" i="11"/>
  <c r="AT15" i="11"/>
  <c r="AS19" i="11"/>
  <c r="AU19" i="11" s="1"/>
  <c r="AT29" i="11"/>
  <c r="AU29" i="11" s="1"/>
  <c r="AR25" i="11"/>
  <c r="AS41" i="11"/>
  <c r="AS37" i="11"/>
  <c r="AS25" i="11"/>
  <c r="AU25" i="11"/>
  <c r="AR15" i="11"/>
  <c r="AS15" i="11"/>
  <c r="AQ20" i="11"/>
  <c r="AQ24" i="11"/>
  <c r="AV24" i="11" s="1"/>
  <c r="S24" i="11" s="1"/>
  <c r="AR16" i="12"/>
  <c r="AT40" i="12"/>
  <c r="AS16" i="12"/>
  <c r="AR32" i="12"/>
  <c r="AU32" i="12" s="1"/>
  <c r="AN42" i="12"/>
  <c r="AQ27" i="12"/>
  <c r="AU31" i="13"/>
  <c r="AU35" i="13"/>
  <c r="AO40" i="4"/>
  <c r="AO32" i="4"/>
  <c r="AQ32" i="4" s="1"/>
  <c r="AV32" i="4" s="1"/>
  <c r="S32" i="4" s="1"/>
  <c r="AO24" i="4"/>
  <c r="AQ14" i="4"/>
  <c r="AN40" i="4"/>
  <c r="AQ40" i="4" s="1"/>
  <c r="AN24" i="4"/>
  <c r="AQ24" i="4" s="1"/>
  <c r="AS36" i="3"/>
  <c r="AR29" i="3"/>
  <c r="AS18" i="3"/>
  <c r="AR22" i="3"/>
  <c r="AT18" i="3"/>
  <c r="AT29" i="3"/>
  <c r="AT20" i="3"/>
  <c r="AR13" i="3"/>
  <c r="AU13" i="3" s="1"/>
  <c r="AV13" i="3" s="1"/>
  <c r="S13" i="3" s="1"/>
  <c r="AR23" i="3"/>
  <c r="AU23" i="3" s="1"/>
  <c r="AS22" i="3"/>
  <c r="AS23" i="3"/>
  <c r="AU33" i="3"/>
  <c r="AT22" i="3"/>
  <c r="AU22" i="3" s="1"/>
  <c r="AV22" i="3" s="1"/>
  <c r="S22" i="3" s="1"/>
  <c r="AQ40" i="3"/>
  <c r="AV40" i="3"/>
  <c r="S40" i="3" s="1"/>
  <c r="AU24" i="1"/>
  <c r="AV34" i="1"/>
  <c r="S34" i="1"/>
  <c r="AS18" i="1"/>
  <c r="AS26" i="1"/>
  <c r="AU26" i="1" s="1"/>
  <c r="AT36" i="1"/>
  <c r="AU36" i="1" s="1"/>
  <c r="AS16" i="1"/>
  <c r="AU16" i="1" s="1"/>
  <c r="AS22" i="1"/>
  <c r="AU22" i="1" s="1"/>
  <c r="AS28" i="1"/>
  <c r="AT22" i="1"/>
  <c r="AT28" i="1"/>
  <c r="AU28" i="1" s="1"/>
  <c r="AV28" i="1" s="1"/>
  <c r="S28" i="1" s="1"/>
  <c r="AT20" i="1"/>
  <c r="AR40" i="1"/>
  <c r="AU40" i="1" s="1"/>
  <c r="AS32" i="1"/>
  <c r="AU32" i="1" s="1"/>
  <c r="AR20" i="1"/>
  <c r="AU20" i="1" s="1"/>
  <c r="AR18" i="1"/>
  <c r="AU18" i="1" s="1"/>
  <c r="AV18" i="1" s="1"/>
  <c r="S18" i="1" s="1"/>
  <c r="AU31" i="1"/>
  <c r="AU21" i="1"/>
  <c r="AU33" i="1"/>
  <c r="AS40" i="1"/>
  <c r="AU35" i="1"/>
  <c r="AQ23" i="1"/>
  <c r="AV23" i="1" s="1"/>
  <c r="S23" i="1" s="1"/>
  <c r="AQ29" i="1"/>
  <c r="AV29" i="1" s="1"/>
  <c r="S29" i="1" s="1"/>
  <c r="AQ32" i="9"/>
  <c r="AU15" i="9"/>
  <c r="AV15" i="9" s="1"/>
  <c r="S15" i="9" s="1"/>
  <c r="AQ14" i="10"/>
  <c r="AQ31" i="6"/>
  <c r="AV31" i="6" s="1"/>
  <c r="S31" i="6" s="1"/>
  <c r="AU25" i="7"/>
  <c r="AQ24" i="10"/>
  <c r="AV24" i="10" s="1"/>
  <c r="S24" i="10" s="1"/>
  <c r="AS23" i="9"/>
  <c r="AU23" i="9"/>
  <c r="AR28" i="9"/>
  <c r="AN20" i="8"/>
  <c r="AQ20" i="8" s="1"/>
  <c r="AN40" i="8"/>
  <c r="AR28" i="13"/>
  <c r="AU28" i="13" s="1"/>
  <c r="AV28" i="13" s="1"/>
  <c r="S28" i="13" s="1"/>
  <c r="AS32" i="13"/>
  <c r="AU32" i="13" s="1"/>
  <c r="AS21" i="7"/>
  <c r="AU21" i="7"/>
  <c r="AR33" i="7"/>
  <c r="AU33" i="7" s="1"/>
  <c r="AS36" i="7"/>
  <c r="AU36" i="7" s="1"/>
  <c r="AT42" i="7"/>
  <c r="AT16" i="8"/>
  <c r="AS29" i="8"/>
  <c r="AU29" i="8" s="1"/>
  <c r="AR30" i="8"/>
  <c r="AS33" i="8"/>
  <c r="AU33" i="8"/>
  <c r="AR38" i="8"/>
  <c r="AU38" i="8" s="1"/>
  <c r="AS39" i="8"/>
  <c r="AU39" i="8" s="1"/>
  <c r="AR41" i="9"/>
  <c r="AO14" i="3"/>
  <c r="AR13" i="7"/>
  <c r="AU13" i="7"/>
  <c r="AN24" i="3"/>
  <c r="AQ24" i="3"/>
  <c r="AR13" i="13"/>
  <c r="AU13" i="13" s="1"/>
  <c r="AO32" i="8"/>
  <c r="AQ32" i="8" s="1"/>
  <c r="AV32" i="8" s="1"/>
  <c r="S32" i="8" s="1"/>
  <c r="AP14" i="8"/>
  <c r="AN14" i="3"/>
  <c r="AQ14" i="3" s="1"/>
  <c r="AV14" i="3" s="1"/>
  <c r="S14" i="3" s="1"/>
  <c r="AT43" i="9"/>
  <c r="AT41" i="9"/>
  <c r="AO34" i="8"/>
  <c r="AQ34" i="8" s="1"/>
  <c r="AP17" i="8"/>
  <c r="AQ17" i="8"/>
  <c r="AT26" i="7"/>
  <c r="AP22" i="7"/>
  <c r="AQ22" i="7" s="1"/>
  <c r="AS18" i="7"/>
  <c r="AU18" i="7" s="1"/>
  <c r="AT35" i="3"/>
  <c r="AU35" i="3" s="1"/>
  <c r="AS32" i="3"/>
  <c r="AU32" i="3" s="1"/>
  <c r="AU17" i="1"/>
  <c r="AP43" i="3"/>
  <c r="AS37" i="3"/>
  <c r="AQ30" i="1"/>
  <c r="AU37" i="6"/>
  <c r="AB44" i="1"/>
  <c r="G11" i="15" s="1"/>
  <c r="AU30" i="1"/>
  <c r="AT13" i="1"/>
  <c r="AU13" i="1"/>
  <c r="AQ43" i="1"/>
  <c r="AV43" i="1" s="1"/>
  <c r="S43" i="1"/>
  <c r="AU41" i="9"/>
  <c r="AP13" i="1"/>
  <c r="AN13" i="1"/>
  <c r="AQ13" i="1"/>
  <c r="AQ37" i="6"/>
  <c r="AP36" i="7"/>
  <c r="AN36" i="7"/>
  <c r="AO36" i="7"/>
  <c r="AQ36" i="7"/>
  <c r="AS24" i="7"/>
  <c r="AT24" i="7"/>
  <c r="AT37" i="7"/>
  <c r="AS37" i="7"/>
  <c r="AU37" i="7" s="1"/>
  <c r="AN25" i="7"/>
  <c r="AP25" i="7"/>
  <c r="AP23" i="7"/>
  <c r="AO23" i="7"/>
  <c r="AT17" i="7"/>
  <c r="AS17" i="7"/>
  <c r="AU17" i="7" s="1"/>
  <c r="AT14" i="7"/>
  <c r="AU14" i="7" s="1"/>
  <c r="AS14" i="7"/>
  <c r="AT43" i="7"/>
  <c r="AS43" i="7"/>
  <c r="AU43" i="7"/>
  <c r="AP15" i="7"/>
  <c r="AO15" i="7"/>
  <c r="AN15" i="7"/>
  <c r="AO13" i="7"/>
  <c r="AN13" i="7"/>
  <c r="AP13" i="7"/>
  <c r="AR35" i="7"/>
  <c r="AT35" i="7"/>
  <c r="AS35" i="7"/>
  <c r="AO27" i="7"/>
  <c r="AR18" i="8"/>
  <c r="AS18" i="8"/>
  <c r="AT18" i="8"/>
  <c r="AR15" i="8"/>
  <c r="AS15" i="8"/>
  <c r="AT15" i="8"/>
  <c r="AO33" i="8"/>
  <c r="AN33" i="8"/>
  <c r="AQ33" i="8" s="1"/>
  <c r="AV33" i="8" s="1"/>
  <c r="S33" i="8" s="1"/>
  <c r="AN23" i="8"/>
  <c r="AP23" i="8"/>
  <c r="AQ23" i="8" s="1"/>
  <c r="AT21" i="8"/>
  <c r="AR21" i="8"/>
  <c r="AS34" i="8"/>
  <c r="AT34" i="8"/>
  <c r="AU34" i="8" s="1"/>
  <c r="AR34" i="8"/>
  <c r="AN25" i="8"/>
  <c r="AO25" i="8"/>
  <c r="AP25" i="8"/>
  <c r="AO19" i="8"/>
  <c r="AP19" i="8"/>
  <c r="AR13" i="8"/>
  <c r="AS13" i="8"/>
  <c r="AT13" i="8"/>
  <c r="AN19" i="8"/>
  <c r="AN29" i="8"/>
  <c r="AO29" i="8"/>
  <c r="AT27" i="8"/>
  <c r="AR27" i="8"/>
  <c r="AU32" i="11"/>
  <c r="AP40" i="12"/>
  <c r="AR26" i="12"/>
  <c r="AT26" i="12"/>
  <c r="AS26" i="12"/>
  <c r="AR22" i="12"/>
  <c r="AT22" i="12"/>
  <c r="AS22" i="12"/>
  <c r="AU22" i="12" s="1"/>
  <c r="AO13" i="12"/>
  <c r="AN13" i="12"/>
  <c r="AQ13" i="12" s="1"/>
  <c r="AP13" i="12"/>
  <c r="AQ17" i="12"/>
  <c r="AS27" i="12"/>
  <c r="AT27" i="12"/>
  <c r="AR23" i="12"/>
  <c r="AS23" i="12"/>
  <c r="AQ25" i="12"/>
  <c r="AT43" i="12"/>
  <c r="AN36" i="12"/>
  <c r="AO36" i="12"/>
  <c r="AP36" i="12"/>
  <c r="AR24" i="12"/>
  <c r="AS24" i="12"/>
  <c r="AT24" i="12"/>
  <c r="AR25" i="12"/>
  <c r="AT25" i="12"/>
  <c r="AS21" i="12"/>
  <c r="AR21" i="12"/>
  <c r="AP16" i="12"/>
  <c r="AN16" i="12"/>
  <c r="AO16" i="12"/>
  <c r="AQ16" i="12"/>
  <c r="AQ25" i="4"/>
  <c r="AR39" i="3"/>
  <c r="AU39" i="3"/>
  <c r="AV39" i="3" s="1"/>
  <c r="S39" i="3" s="1"/>
  <c r="AO32" i="2"/>
  <c r="AP32" i="2"/>
  <c r="AN16" i="2"/>
  <c r="AQ16" i="2" s="1"/>
  <c r="AO40" i="2"/>
  <c r="AO33" i="2"/>
  <c r="AP33" i="2"/>
  <c r="AN33" i="2"/>
  <c r="AQ33" i="2" s="1"/>
  <c r="AV33" i="2" s="1"/>
  <c r="S33" i="2" s="1"/>
  <c r="AN17" i="2"/>
  <c r="AS41" i="2"/>
  <c r="AT41" i="2"/>
  <c r="AR41" i="2"/>
  <c r="AT36" i="2"/>
  <c r="AR36" i="2"/>
  <c r="AP16" i="2"/>
  <c r="AO43" i="2"/>
  <c r="AP24" i="2"/>
  <c r="AN32" i="2"/>
  <c r="AQ32" i="2" s="1"/>
  <c r="AS36" i="2"/>
  <c r="AS27" i="2"/>
  <c r="AT27" i="2"/>
  <c r="AR27" i="2"/>
  <c r="AU27" i="2"/>
  <c r="AN25" i="2"/>
  <c r="AO25" i="2"/>
  <c r="AQ25" i="2" s="1"/>
  <c r="AP15" i="2"/>
  <c r="AN15" i="2"/>
  <c r="AU15" i="8"/>
  <c r="AQ31" i="7"/>
  <c r="AQ23" i="9"/>
  <c r="AV23" i="9" s="1"/>
  <c r="S23" i="9" s="1"/>
  <c r="AV22" i="10"/>
  <c r="S22" i="10" s="1"/>
  <c r="S30" i="10"/>
  <c r="AO41" i="12"/>
  <c r="AP41" i="12"/>
  <c r="AP38" i="12"/>
  <c r="AO38" i="12"/>
  <c r="AO42" i="12"/>
  <c r="AQ42" i="12"/>
  <c r="AN38" i="12"/>
  <c r="AO40" i="12"/>
  <c r="AQ40" i="12" s="1"/>
  <c r="AQ34" i="13"/>
  <c r="AV30" i="4"/>
  <c r="S30" i="4" s="1"/>
  <c r="AV28" i="4"/>
  <c r="S28" i="4" s="1"/>
  <c r="AR36" i="4"/>
  <c r="AU36" i="4"/>
  <c r="AV36" i="4" s="1"/>
  <c r="S36" i="4" s="1"/>
  <c r="AQ34" i="3"/>
  <c r="AV34" i="3" s="1"/>
  <c r="S34" i="3"/>
  <c r="O7" i="2"/>
  <c r="AQ37" i="2"/>
  <c r="AU16" i="2"/>
  <c r="AU13" i="2"/>
  <c r="AO29" i="2"/>
  <c r="AP29" i="2"/>
  <c r="AN29" i="2"/>
  <c r="AT26" i="2"/>
  <c r="AR26" i="2"/>
  <c r="AU26" i="2"/>
  <c r="AS25" i="2"/>
  <c r="AT25" i="2"/>
  <c r="AU25" i="2" s="1"/>
  <c r="AV25" i="2" s="1"/>
  <c r="S25" i="2" s="1"/>
  <c r="AO24" i="2"/>
  <c r="AN24" i="2"/>
  <c r="AS32" i="2"/>
  <c r="AT32" i="2"/>
  <c r="AR32" i="2"/>
  <c r="AN31" i="2"/>
  <c r="AQ31" i="2" s="1"/>
  <c r="AO31" i="2"/>
  <c r="AT19" i="2"/>
  <c r="AR19" i="2"/>
  <c r="AS19" i="2"/>
  <c r="AO17" i="2"/>
  <c r="AP17" i="2"/>
  <c r="AU17" i="2"/>
  <c r="AT20" i="2"/>
  <c r="AS20" i="2"/>
  <c r="AR20" i="2"/>
  <c r="AN43" i="2"/>
  <c r="AP40" i="2"/>
  <c r="AQ40" i="2" s="1"/>
  <c r="AV40" i="2" s="1"/>
  <c r="S40" i="2" s="1"/>
  <c r="AN34" i="2"/>
  <c r="AQ34" i="2" s="1"/>
  <c r="AV34" i="2" s="1"/>
  <c r="S34" i="2" s="1"/>
  <c r="AO34" i="2"/>
  <c r="AN38" i="2"/>
  <c r="AQ38" i="2" s="1"/>
  <c r="AT24" i="2"/>
  <c r="AU24" i="2" s="1"/>
  <c r="AT38" i="2"/>
  <c r="AU38" i="2" s="1"/>
  <c r="AV38" i="2" s="1"/>
  <c r="S38" i="2" s="1"/>
  <c r="AT40" i="2"/>
  <c r="AU40" i="2" s="1"/>
  <c r="AT42" i="2"/>
  <c r="AU42" i="2"/>
  <c r="AN35" i="2"/>
  <c r="AQ35" i="2"/>
  <c r="AP38" i="2"/>
  <c r="AS38" i="1"/>
  <c r="AO38" i="1"/>
  <c r="AN38" i="1"/>
  <c r="AT28" i="2"/>
  <c r="N46" i="2"/>
  <c r="AS28" i="2"/>
  <c r="AP28" i="2"/>
  <c r="AQ28" i="2" s="1"/>
  <c r="AN28" i="2"/>
  <c r="AQ31" i="1"/>
  <c r="AV31" i="1" s="1"/>
  <c r="S31" i="1" s="1"/>
  <c r="AO17" i="1"/>
  <c r="AO14" i="1"/>
  <c r="AP14" i="1"/>
  <c r="AN17" i="1"/>
  <c r="AQ16" i="3"/>
  <c r="AU26" i="12"/>
  <c r="AQ15" i="7"/>
  <c r="AU16" i="12"/>
  <c r="AV15" i="8"/>
  <c r="S15" i="8" s="1"/>
  <c r="AV26" i="6"/>
  <c r="S26" i="6" s="1"/>
  <c r="AU28" i="10"/>
  <c r="AQ26" i="9"/>
  <c r="AV26" i="9" s="1"/>
  <c r="S26" i="9" s="1"/>
  <c r="AU41" i="4"/>
  <c r="AV41" i="4" s="1"/>
  <c r="S41" i="4" s="1"/>
  <c r="AU14" i="12"/>
  <c r="AU35" i="9"/>
  <c r="AV40" i="1"/>
  <c r="S40" i="1"/>
  <c r="AN43" i="9"/>
  <c r="AP43" i="9"/>
  <c r="AO37" i="9"/>
  <c r="AP37" i="9"/>
  <c r="AQ37" i="9" s="1"/>
  <c r="AN37" i="9"/>
  <c r="AN22" i="9"/>
  <c r="AO22" i="9"/>
  <c r="AP22" i="9"/>
  <c r="AS21" i="9"/>
  <c r="AR21" i="9"/>
  <c r="AU21" i="9" s="1"/>
  <c r="AT21" i="9"/>
  <c r="AV37" i="2"/>
  <c r="S37" i="2" s="1"/>
  <c r="AV16" i="2"/>
  <c r="S16" i="2"/>
  <c r="AU29" i="9"/>
  <c r="AV16" i="6"/>
  <c r="S16" i="6" s="1"/>
  <c r="AQ17" i="9"/>
  <c r="AV17" i="9" s="1"/>
  <c r="S17" i="9" s="1"/>
  <c r="AV21" i="7"/>
  <c r="S21" i="7" s="1"/>
  <c r="AV32" i="10"/>
  <c r="S32" i="10" s="1"/>
  <c r="AQ25" i="11"/>
  <c r="AV25" i="11"/>
  <c r="S25" i="11" s="1"/>
  <c r="AS30" i="3"/>
  <c r="AQ29" i="3"/>
  <c r="AQ42" i="13"/>
  <c r="AV42" i="13" s="1"/>
  <c r="S42" i="13" s="1"/>
  <c r="AT41" i="13"/>
  <c r="AS41" i="13"/>
  <c r="AR41" i="13"/>
  <c r="AN40" i="13"/>
  <c r="AP40" i="13"/>
  <c r="AO40" i="13"/>
  <c r="AS38" i="13"/>
  <c r="AR38" i="13"/>
  <c r="AT38" i="13"/>
  <c r="AQ30" i="2"/>
  <c r="AQ41" i="3"/>
  <c r="AQ23" i="4"/>
  <c r="AV23" i="4" s="1"/>
  <c r="S23" i="4" s="1"/>
  <c r="AQ26" i="4"/>
  <c r="AQ33" i="4"/>
  <c r="AV33" i="4" s="1"/>
  <c r="S33" i="4"/>
  <c r="AQ27" i="10"/>
  <c r="AV27" i="10" s="1"/>
  <c r="S27" i="10" s="1"/>
  <c r="AQ42" i="10"/>
  <c r="AQ38" i="9"/>
  <c r="AV38" i="9" s="1"/>
  <c r="S38" i="9" s="1"/>
  <c r="AR25" i="9"/>
  <c r="AT25" i="9"/>
  <c r="AS30" i="8"/>
  <c r="AT30" i="8"/>
  <c r="AR28" i="8"/>
  <c r="AS28" i="8"/>
  <c r="AU28" i="8" s="1"/>
  <c r="AT28" i="8"/>
  <c r="AO22" i="8"/>
  <c r="AQ22" i="8" s="1"/>
  <c r="AV22" i="8" s="1"/>
  <c r="S22" i="8" s="1"/>
  <c r="AP22" i="8"/>
  <c r="AR16" i="8"/>
  <c r="AS16" i="8"/>
  <c r="AP35" i="7"/>
  <c r="AN35" i="7"/>
  <c r="AS34" i="7"/>
  <c r="AT34" i="7"/>
  <c r="AQ28" i="7"/>
  <c r="AS41" i="3"/>
  <c r="AT41" i="3"/>
  <c r="AR41" i="3"/>
  <c r="AP14" i="13"/>
  <c r="AO14" i="13"/>
  <c r="AN14" i="13"/>
  <c r="AU38" i="12"/>
  <c r="AU18" i="3"/>
  <c r="AQ43" i="3"/>
  <c r="AV35" i="13"/>
  <c r="S35" i="13" s="1"/>
  <c r="AU31" i="10"/>
  <c r="AU35" i="10"/>
  <c r="AU43" i="11"/>
  <c r="AU31" i="12"/>
  <c r="AU14" i="3"/>
  <c r="AU37" i="9"/>
  <c r="AU15" i="4"/>
  <c r="AQ26" i="8"/>
  <c r="AQ18" i="10"/>
  <c r="AU19" i="13"/>
  <c r="AU26" i="13"/>
  <c r="AN34" i="9"/>
  <c r="AO34" i="9"/>
  <c r="AT33" i="9"/>
  <c r="AS33" i="9"/>
  <c r="AU33" i="9" s="1"/>
  <c r="AR33" i="9"/>
  <c r="AB44" i="9"/>
  <c r="G19" i="15" s="1"/>
  <c r="AS23" i="8"/>
  <c r="AR23" i="8"/>
  <c r="AU23" i="8" s="1"/>
  <c r="AT23" i="8"/>
  <c r="AU41" i="7"/>
  <c r="AT20" i="7"/>
  <c r="AR20" i="7"/>
  <c r="AU20" i="7" s="1"/>
  <c r="AS20" i="7"/>
  <c r="AU37" i="3"/>
  <c r="AV40" i="9"/>
  <c r="S40" i="9" s="1"/>
  <c r="AV21" i="13"/>
  <c r="S21" i="13" s="1"/>
  <c r="AU33" i="12"/>
  <c r="AQ43" i="13"/>
  <c r="AQ18" i="3"/>
  <c r="AQ26" i="3"/>
  <c r="AU37" i="8"/>
  <c r="AQ35" i="12"/>
  <c r="AQ13" i="8"/>
  <c r="AQ33" i="9"/>
  <c r="AV33" i="9" s="1"/>
  <c r="S33" i="9" s="1"/>
  <c r="AQ20" i="9"/>
  <c r="AV20" i="9"/>
  <c r="S20" i="9" s="1"/>
  <c r="AR43" i="8"/>
  <c r="AT43" i="8"/>
  <c r="AU43" i="8" s="1"/>
  <c r="AT31" i="8"/>
  <c r="AS31" i="8"/>
  <c r="AU31" i="8" s="1"/>
  <c r="AU24" i="8"/>
  <c r="AR19" i="8"/>
  <c r="AT19" i="8"/>
  <c r="AQ16" i="8"/>
  <c r="AR38" i="7"/>
  <c r="AU38" i="7" s="1"/>
  <c r="AV38" i="7" s="1"/>
  <c r="S38" i="7" s="1"/>
  <c r="AT38" i="7"/>
  <c r="AT31" i="7"/>
  <c r="AR31" i="7"/>
  <c r="AU31" i="7" s="1"/>
  <c r="AQ30" i="7"/>
  <c r="AQ37" i="3"/>
  <c r="AV37" i="3" s="1"/>
  <c r="S37" i="3" s="1"/>
  <c r="AU19" i="3"/>
  <c r="AN15" i="3"/>
  <c r="AQ41" i="13"/>
  <c r="AU40" i="13"/>
  <c r="AU41" i="11"/>
  <c r="AV41" i="11" s="1"/>
  <c r="S41" i="11" s="1"/>
  <c r="AQ35" i="11"/>
  <c r="AQ14" i="11"/>
  <c r="AQ34" i="7"/>
  <c r="AQ38" i="7"/>
  <c r="AU38" i="11"/>
  <c r="AU36" i="11"/>
  <c r="AV36" i="11" s="1"/>
  <c r="S36" i="11"/>
  <c r="AU17" i="12"/>
  <c r="AV17" i="12"/>
  <c r="S17" i="12" s="1"/>
  <c r="AU34" i="6"/>
  <c r="AV24" i="1"/>
  <c r="S24" i="1"/>
  <c r="AU36" i="13"/>
  <c r="AV36" i="13" s="1"/>
  <c r="S36" i="13" s="1"/>
  <c r="AU29" i="7"/>
  <c r="AU20" i="8"/>
  <c r="AU40" i="8"/>
  <c r="AQ37" i="10"/>
  <c r="AQ40" i="10"/>
  <c r="AQ32" i="11"/>
  <c r="AV32" i="11" s="1"/>
  <c r="S32" i="11" s="1"/>
  <c r="AQ28" i="12"/>
  <c r="AQ43" i="12"/>
  <c r="AQ19" i="3"/>
  <c r="AQ18" i="7"/>
  <c r="AV18" i="7" s="1"/>
  <c r="S18" i="7" s="1"/>
  <c r="AU42" i="3"/>
  <c r="AU38" i="3"/>
  <c r="AQ35" i="3"/>
  <c r="AV35" i="3"/>
  <c r="S35" i="3" s="1"/>
  <c r="AQ27" i="3"/>
  <c r="AU18" i="11"/>
  <c r="AU14" i="11"/>
  <c r="AV14" i="11" s="1"/>
  <c r="S14" i="11" s="1"/>
  <c r="AQ30" i="3"/>
  <c r="AU16" i="3"/>
  <c r="AV16" i="3" s="1"/>
  <c r="S16" i="3" s="1"/>
  <c r="AU34" i="11"/>
  <c r="AV34" i="11" s="1"/>
  <c r="S34" i="11" s="1"/>
  <c r="AQ35" i="6"/>
  <c r="AU40" i="10"/>
  <c r="AU36" i="10"/>
  <c r="AQ31" i="10"/>
  <c r="AV31" i="10" s="1"/>
  <c r="S31" i="10" s="1"/>
  <c r="AU20" i="10"/>
  <c r="AV20" i="10" s="1"/>
  <c r="S20" i="10" s="1"/>
  <c r="AQ35" i="4"/>
  <c r="AV35" i="4" s="1"/>
  <c r="S35" i="4" s="1"/>
  <c r="AQ37" i="12"/>
  <c r="AV37" i="12" s="1"/>
  <c r="S37" i="12" s="1"/>
  <c r="AU22" i="11"/>
  <c r="AQ19" i="11"/>
  <c r="AU34" i="10"/>
  <c r="AV34" i="10" s="1"/>
  <c r="S34" i="10" s="1"/>
  <c r="AU20" i="4"/>
  <c r="AU15" i="2"/>
  <c r="AQ36" i="6"/>
  <c r="AU31" i="4"/>
  <c r="AU25" i="4"/>
  <c r="AV25" i="4"/>
  <c r="S25" i="4" s="1"/>
  <c r="AQ16" i="4"/>
  <c r="AQ35" i="10"/>
  <c r="AQ19" i="10"/>
  <c r="AV18" i="3"/>
  <c r="S18" i="3" s="1"/>
  <c r="AQ35" i="7"/>
  <c r="AQ40" i="13"/>
  <c r="AV40" i="13" s="1"/>
  <c r="S40" i="13" s="1"/>
  <c r="AQ22" i="9"/>
  <c r="AV19" i="3"/>
  <c r="S19" i="3" s="1"/>
  <c r="AQ14" i="13"/>
  <c r="AQ13" i="4"/>
  <c r="AQ13" i="3"/>
  <c r="AP22" i="1"/>
  <c r="AQ22" i="1" s="1"/>
  <c r="AV22" i="1" s="1"/>
  <c r="S22" i="1" s="1"/>
  <c r="AS33" i="10"/>
  <c r="AU33" i="10"/>
  <c r="AV33" i="10" s="1"/>
  <c r="S33" i="10" s="1"/>
  <c r="AB44" i="7"/>
  <c r="G21" i="15" s="1"/>
  <c r="AQ23" i="7"/>
  <c r="AV23" i="7" s="1"/>
  <c r="S23" i="7" s="1"/>
  <c r="AT30" i="3"/>
  <c r="AU30" i="3" s="1"/>
  <c r="AV30" i="3" s="1"/>
  <c r="S30" i="3" s="1"/>
  <c r="R8" i="2"/>
  <c r="AC21" i="14"/>
  <c r="AC31" i="14" s="1"/>
  <c r="AB2" i="14"/>
  <c r="AB5" i="14" s="1"/>
  <c r="D13" i="7" s="1"/>
  <c r="D14" i="7" s="1"/>
  <c r="D15" i="7" s="1"/>
  <c r="D16" i="7" s="1"/>
  <c r="D17" i="7" s="1"/>
  <c r="D18" i="7" s="1"/>
  <c r="D19" i="7" s="1"/>
  <c r="D20" i="7" s="1"/>
  <c r="D21" i="7" s="1"/>
  <c r="D22" i="7" s="1"/>
  <c r="D23" i="7" s="1"/>
  <c r="D24" i="7" s="1"/>
  <c r="D25" i="7" s="1"/>
  <c r="D26" i="7" s="1"/>
  <c r="D27" i="7" s="1"/>
  <c r="D28" i="7" s="1"/>
  <c r="D29" i="7" s="1"/>
  <c r="D30" i="7" s="1"/>
  <c r="D31" i="7" s="1"/>
  <c r="D32" i="7" s="1"/>
  <c r="S8" i="3"/>
  <c r="AV35" i="10" l="1"/>
  <c r="S35" i="10" s="1"/>
  <c r="AV19" i="11"/>
  <c r="S19" i="11" s="1"/>
  <c r="AV40" i="10"/>
  <c r="S40" i="10" s="1"/>
  <c r="AU19" i="8"/>
  <c r="AQ34" i="9"/>
  <c r="AU41" i="3"/>
  <c r="AV41" i="3" s="1"/>
  <c r="S41" i="3" s="1"/>
  <c r="AU34" i="7"/>
  <c r="AV34" i="7" s="1"/>
  <c r="S34" i="7" s="1"/>
  <c r="AU16" i="8"/>
  <c r="AV16" i="8" s="1"/>
  <c r="S16" i="8" s="1"/>
  <c r="AU41" i="13"/>
  <c r="AV41" i="13" s="1"/>
  <c r="S41" i="13" s="1"/>
  <c r="AQ43" i="9"/>
  <c r="AQ43" i="2"/>
  <c r="AU19" i="2"/>
  <c r="AQ29" i="2"/>
  <c r="AV31" i="7"/>
  <c r="S31" i="7" s="1"/>
  <c r="AQ15" i="2"/>
  <c r="AV15" i="2" s="1"/>
  <c r="S15" i="2" s="1"/>
  <c r="AU41" i="2"/>
  <c r="AQ17" i="2"/>
  <c r="AV17" i="2" s="1"/>
  <c r="S17" i="2" s="1"/>
  <c r="AU21" i="12"/>
  <c r="AU25" i="12"/>
  <c r="AV25" i="12" s="1"/>
  <c r="S25" i="12" s="1"/>
  <c r="AU23" i="12"/>
  <c r="AU27" i="12"/>
  <c r="AU27" i="8"/>
  <c r="AV27" i="8" s="1"/>
  <c r="S27" i="8" s="1"/>
  <c r="AQ29" i="8"/>
  <c r="AV29" i="8" s="1"/>
  <c r="S29" i="8" s="1"/>
  <c r="AQ19" i="8"/>
  <c r="AV19" i="8" s="1"/>
  <c r="S19" i="8" s="1"/>
  <c r="AU21" i="8"/>
  <c r="AV21" i="8" s="1"/>
  <c r="S21" i="8" s="1"/>
  <c r="AQ13" i="7"/>
  <c r="AV13" i="7" s="1"/>
  <c r="S13" i="7" s="1"/>
  <c r="AQ25" i="7"/>
  <c r="AV25" i="7" s="1"/>
  <c r="S25" i="7" s="1"/>
  <c r="AU24" i="7"/>
  <c r="AV24" i="7" s="1"/>
  <c r="S24" i="7" s="1"/>
  <c r="AV37" i="6"/>
  <c r="S37" i="6" s="1"/>
  <c r="AV30" i="1"/>
  <c r="S30" i="1" s="1"/>
  <c r="AU15" i="11"/>
  <c r="AQ14" i="8"/>
  <c r="AV14" i="8" s="1"/>
  <c r="S14" i="8" s="1"/>
  <c r="AQ31" i="3"/>
  <c r="AV13" i="4"/>
  <c r="S13" i="4" s="1"/>
  <c r="AV39" i="1"/>
  <c r="S39" i="1" s="1"/>
  <c r="AV33" i="11"/>
  <c r="S33" i="11" s="1"/>
  <c r="AV27" i="6"/>
  <c r="S27" i="6" s="1"/>
  <c r="AV19" i="10"/>
  <c r="S19" i="10" s="1"/>
  <c r="AV18" i="10"/>
  <c r="S18" i="10" s="1"/>
  <c r="AU25" i="9"/>
  <c r="AU38" i="13"/>
  <c r="AV38" i="13" s="1"/>
  <c r="S38" i="13" s="1"/>
  <c r="AV37" i="9"/>
  <c r="S37" i="9" s="1"/>
  <c r="AV16" i="12"/>
  <c r="S16" i="12" s="1"/>
  <c r="AU24" i="12"/>
  <c r="AQ25" i="8"/>
  <c r="AV36" i="7"/>
  <c r="S36" i="7" s="1"/>
  <c r="AU29" i="3"/>
  <c r="AV29" i="3" s="1"/>
  <c r="S29" i="3" s="1"/>
  <c r="AV14" i="4"/>
  <c r="S14" i="4" s="1"/>
  <c r="AV28" i="8"/>
  <c r="S28" i="8" s="1"/>
  <c r="AU19" i="7"/>
  <c r="AV19" i="7" s="1"/>
  <c r="S19" i="7" s="1"/>
  <c r="AV21" i="1"/>
  <c r="S21" i="1" s="1"/>
  <c r="AU27" i="3"/>
  <c r="AV27" i="3" s="1"/>
  <c r="S27" i="3" s="1"/>
  <c r="AU37" i="10"/>
  <c r="AV37" i="10" s="1"/>
  <c r="S37" i="10" s="1"/>
  <c r="AV30" i="9"/>
  <c r="S30" i="9" s="1"/>
  <c r="AV23" i="11"/>
  <c r="S23" i="11" s="1"/>
  <c r="AQ13" i="11"/>
  <c r="AQ14" i="9"/>
  <c r="AV14" i="9" s="1"/>
  <c r="S14" i="9" s="1"/>
  <c r="AU42" i="7"/>
  <c r="AV42" i="7" s="1"/>
  <c r="S42" i="7" s="1"/>
  <c r="AQ25" i="3"/>
  <c r="AV25" i="3" s="1"/>
  <c r="S25" i="3" s="1"/>
  <c r="AQ18" i="11"/>
  <c r="AV18" i="11" s="1"/>
  <c r="S18" i="11" s="1"/>
  <c r="AV17" i="7"/>
  <c r="S17" i="7" s="1"/>
  <c r="AV31" i="4"/>
  <c r="S31" i="4" s="1"/>
  <c r="AQ33" i="7"/>
  <c r="AV33" i="7" s="1"/>
  <c r="S33" i="7" s="1"/>
  <c r="AQ36" i="9"/>
  <c r="AU21" i="11"/>
  <c r="AV21" i="11" s="1"/>
  <c r="S21" i="11" s="1"/>
  <c r="AU17" i="11"/>
  <c r="AV17" i="11" s="1"/>
  <c r="S17" i="11" s="1"/>
  <c r="AQ31" i="9"/>
  <c r="AV31" i="9" s="1"/>
  <c r="S31" i="9" s="1"/>
  <c r="AQ18" i="4"/>
  <c r="AQ43" i="4"/>
  <c r="AV43" i="4" s="1"/>
  <c r="S43" i="4" s="1"/>
  <c r="AQ19" i="2"/>
  <c r="AQ23" i="2"/>
  <c r="AQ42" i="2"/>
  <c r="AU20" i="12"/>
  <c r="AU28" i="12"/>
  <c r="AV28" i="12" s="1"/>
  <c r="S28" i="12" s="1"/>
  <c r="AU36" i="12"/>
  <c r="AU24" i="9"/>
  <c r="AV24" i="9" s="1"/>
  <c r="S24" i="9" s="1"/>
  <c r="AU27" i="9"/>
  <c r="AV27" i="9" s="1"/>
  <c r="S27" i="9" s="1"/>
  <c r="AU32" i="9"/>
  <c r="AV32" i="9" s="1"/>
  <c r="S32" i="9" s="1"/>
  <c r="AU23" i="2"/>
  <c r="AU35" i="2"/>
  <c r="AQ19" i="13"/>
  <c r="AV19" i="13" s="1"/>
  <c r="S19" i="13" s="1"/>
  <c r="AQ30" i="8"/>
  <c r="AQ43" i="8"/>
  <c r="AV43" i="8" s="1"/>
  <c r="S43" i="8" s="1"/>
  <c r="AQ25" i="10"/>
  <c r="AV25" i="10" s="1"/>
  <c r="S25" i="10" s="1"/>
  <c r="AQ24" i="6"/>
  <c r="AV24" i="6" s="1"/>
  <c r="S24" i="6" s="1"/>
  <c r="AU14" i="13"/>
  <c r="AV14" i="13" s="1"/>
  <c r="S14" i="13" s="1"/>
  <c r="AU23" i="13"/>
  <c r="AV23" i="13" s="1"/>
  <c r="S23" i="13" s="1"/>
  <c r="AU24" i="13"/>
  <c r="AU43" i="13"/>
  <c r="AV43" i="13" s="1"/>
  <c r="S43" i="13" s="1"/>
  <c r="AU36" i="8"/>
  <c r="AQ36" i="10"/>
  <c r="AV36" i="10" s="1"/>
  <c r="S36" i="10" s="1"/>
  <c r="AQ41" i="12"/>
  <c r="AV41" i="12" s="1"/>
  <c r="S41" i="12" s="1"/>
  <c r="AU18" i="4"/>
  <c r="AV39" i="9"/>
  <c r="S39" i="9" s="1"/>
  <c r="AV29" i="13"/>
  <c r="S29" i="13" s="1"/>
  <c r="AV43" i="6"/>
  <c r="S43" i="6" s="1"/>
  <c r="AV27" i="2"/>
  <c r="S27" i="2" s="1"/>
  <c r="AV39" i="2"/>
  <c r="S39" i="2" s="1"/>
  <c r="AV41" i="2"/>
  <c r="S41" i="2" s="1"/>
  <c r="AU35" i="11"/>
  <c r="AV35" i="11" s="1"/>
  <c r="S35" i="11" s="1"/>
  <c r="AU24" i="3"/>
  <c r="AV24" i="3" s="1"/>
  <c r="S24" i="3" s="1"/>
  <c r="AV33" i="3"/>
  <c r="S33" i="3" s="1"/>
  <c r="AU41" i="6"/>
  <c r="AQ32" i="6"/>
  <c r="AV32" i="6" s="1"/>
  <c r="S32" i="6" s="1"/>
  <c r="AU27" i="13"/>
  <c r="AU28" i="3"/>
  <c r="AV28" i="3" s="1"/>
  <c r="S28" i="3" s="1"/>
  <c r="AU26" i="7"/>
  <c r="AQ33" i="12"/>
  <c r="AV33" i="12" s="1"/>
  <c r="S33" i="12" s="1"/>
  <c r="AU43" i="9"/>
  <c r="AQ13" i="13"/>
  <c r="AV13" i="13" s="1"/>
  <c r="S13" i="13" s="1"/>
  <c r="AU28" i="9"/>
  <c r="AV28" i="9" s="1"/>
  <c r="S28" i="9" s="1"/>
  <c r="AQ33" i="13"/>
  <c r="AV33" i="13" s="1"/>
  <c r="S33" i="13" s="1"/>
  <c r="AQ31" i="13"/>
  <c r="AV31" i="13" s="1"/>
  <c r="S31" i="13" s="1"/>
  <c r="AQ16" i="13"/>
  <c r="AV16" i="13" s="1"/>
  <c r="S16" i="13" s="1"/>
  <c r="AU40" i="12"/>
  <c r="Q42" i="2"/>
  <c r="U42" i="2" s="1"/>
  <c r="AV17" i="3"/>
  <c r="S17" i="3" s="1"/>
  <c r="AQ41" i="10"/>
  <c r="AU17" i="6"/>
  <c r="AV17" i="6" s="1"/>
  <c r="S17" i="6" s="1"/>
  <c r="AU21" i="6"/>
  <c r="AV21" i="6" s="1"/>
  <c r="S21" i="6" s="1"/>
  <c r="AU24" i="6"/>
  <c r="AU28" i="6"/>
  <c r="AQ29" i="11"/>
  <c r="AV29" i="11" s="1"/>
  <c r="S29" i="11" s="1"/>
  <c r="AQ26" i="12"/>
  <c r="AV26" i="12" s="1"/>
  <c r="S26" i="12" s="1"/>
  <c r="AU21" i="3"/>
  <c r="AU13" i="12"/>
  <c r="AV13" i="12" s="1"/>
  <c r="S13" i="12" s="1"/>
  <c r="AQ25" i="9"/>
  <c r="AV25" i="9" s="1"/>
  <c r="S25" i="9" s="1"/>
  <c r="AQ21" i="9"/>
  <c r="AQ40" i="8"/>
  <c r="AQ39" i="8"/>
  <c r="AV39" i="8" s="1"/>
  <c r="S39" i="8" s="1"/>
  <c r="AU35" i="8"/>
  <c r="AV35" i="8" s="1"/>
  <c r="S35" i="8" s="1"/>
  <c r="AU26" i="8"/>
  <c r="AV26" i="8" s="1"/>
  <c r="S26" i="8" s="1"/>
  <c r="AB44" i="8"/>
  <c r="G20" i="15" s="1"/>
  <c r="U43" i="2"/>
  <c r="Q43" i="2"/>
  <c r="AU28" i="2"/>
  <c r="AV28" i="2" s="1"/>
  <c r="S28" i="2" s="1"/>
  <c r="AQ39" i="4"/>
  <c r="AV39" i="4" s="1"/>
  <c r="S39" i="4" s="1"/>
  <c r="AU34" i="4"/>
  <c r="AV34" i="4" s="1"/>
  <c r="S34" i="4" s="1"/>
  <c r="AQ18" i="2"/>
  <c r="AV18" i="2" s="1"/>
  <c r="S18" i="2" s="1"/>
  <c r="AB44" i="4"/>
  <c r="G14" i="15" s="1"/>
  <c r="AB44" i="3"/>
  <c r="G13" i="15" s="1"/>
  <c r="AC6" i="14"/>
  <c r="AC17" i="14" s="1"/>
  <c r="AB44" i="11"/>
  <c r="G17" i="15" s="1"/>
  <c r="AQ14" i="1"/>
  <c r="AP20" i="2"/>
  <c r="AS16" i="11"/>
  <c r="AU16" i="11" s="1"/>
  <c r="AU13" i="10"/>
  <c r="AQ16" i="10"/>
  <c r="AV16" i="10" s="1"/>
  <c r="S16" i="10" s="1"/>
  <c r="AS13" i="9"/>
  <c r="N46" i="7"/>
  <c r="AS15" i="7"/>
  <c r="AU15" i="7" s="1"/>
  <c r="AV15" i="7" s="1"/>
  <c r="S15" i="7" s="1"/>
  <c r="AU14" i="6"/>
  <c r="AU30" i="8"/>
  <c r="AV30" i="8" s="1"/>
  <c r="S30" i="8" s="1"/>
  <c r="AQ13" i="9"/>
  <c r="N46" i="11"/>
  <c r="K46" i="11"/>
  <c r="AP16" i="11"/>
  <c r="AN14" i="12"/>
  <c r="AQ14" i="12" s="1"/>
  <c r="AV14" i="12" s="1"/>
  <c r="S14" i="12" s="1"/>
  <c r="K46" i="12"/>
  <c r="AN15" i="13"/>
  <c r="AQ15" i="13" s="1"/>
  <c r="AN38" i="4"/>
  <c r="AQ38" i="4" s="1"/>
  <c r="AO15" i="3"/>
  <c r="AQ15" i="3" s="1"/>
  <c r="K46" i="3"/>
  <c r="AU20" i="2"/>
  <c r="AN20" i="2"/>
  <c r="AQ20" i="2" s="1"/>
  <c r="N46" i="1"/>
  <c r="F10" i="15"/>
  <c r="H11" i="15" s="1"/>
  <c r="O7" i="6"/>
  <c r="O7" i="1"/>
  <c r="O7" i="11"/>
  <c r="O7" i="3"/>
  <c r="O7" i="13"/>
  <c r="O7" i="12"/>
  <c r="AQ13" i="10"/>
  <c r="AV13" i="10" s="1"/>
  <c r="S13" i="10" s="1"/>
  <c r="AR38" i="10"/>
  <c r="AU38" i="10" s="1"/>
  <c r="AR15" i="10"/>
  <c r="AT15" i="10"/>
  <c r="AQ15" i="10"/>
  <c r="AS14" i="10"/>
  <c r="AT14" i="10"/>
  <c r="AC26" i="14"/>
  <c r="AC24" i="14"/>
  <c r="D33" i="7"/>
  <c r="AN13" i="2"/>
  <c r="AQ13" i="2" s="1"/>
  <c r="AV13" i="2" s="1"/>
  <c r="S13" i="2" s="1"/>
  <c r="AO13" i="2"/>
  <c r="AR19" i="9"/>
  <c r="AT19" i="9"/>
  <c r="AQ14" i="2"/>
  <c r="X8" i="3"/>
  <c r="X8" i="2"/>
  <c r="U8" i="2"/>
  <c r="AQ19" i="4"/>
  <c r="N46" i="3"/>
  <c r="AS15" i="3"/>
  <c r="AR15" i="3"/>
  <c r="AQ22" i="2"/>
  <c r="AU22" i="2"/>
  <c r="AU19" i="1"/>
  <c r="AN19" i="1"/>
  <c r="AP19" i="1"/>
  <c r="S8" i="2"/>
  <c r="AV35" i="6"/>
  <c r="S35" i="6" s="1"/>
  <c r="AV34" i="8"/>
  <c r="S34" i="8" s="1"/>
  <c r="AV21" i="9"/>
  <c r="S21" i="9" s="1"/>
  <c r="AV23" i="8"/>
  <c r="S23" i="8" s="1"/>
  <c r="T8" i="3"/>
  <c r="AV40" i="12"/>
  <c r="S40" i="12" s="1"/>
  <c r="AV42" i="2"/>
  <c r="AR25" i="8"/>
  <c r="AS25" i="8"/>
  <c r="AT25" i="8"/>
  <c r="AS28" i="7"/>
  <c r="AT28" i="7"/>
  <c r="AN32" i="13"/>
  <c r="AP32" i="13"/>
  <c r="AN17" i="13"/>
  <c r="K46" i="13"/>
  <c r="AR15" i="13"/>
  <c r="AS15" i="13"/>
  <c r="AT15" i="13"/>
  <c r="AB44" i="13"/>
  <c r="G15" i="15" s="1"/>
  <c r="AT30" i="2"/>
  <c r="AS30" i="2"/>
  <c r="AR30" i="2"/>
  <c r="AR17" i="10"/>
  <c r="N46" i="10"/>
  <c r="S46" i="10" s="1"/>
  <c r="AS17" i="10"/>
  <c r="AB6" i="14"/>
  <c r="N9" i="14" s="1"/>
  <c r="AC23" i="14"/>
  <c r="AC28" i="14"/>
  <c r="AO17" i="13"/>
  <c r="N46" i="13"/>
  <c r="AQ17" i="1"/>
  <c r="AV17" i="1" s="1"/>
  <c r="S17" i="1" s="1"/>
  <c r="AV35" i="2"/>
  <c r="S35" i="2" s="1"/>
  <c r="AN20" i="12"/>
  <c r="AO20" i="12"/>
  <c r="AS43" i="12"/>
  <c r="AU43" i="12" s="1"/>
  <c r="AV43" i="12" s="1"/>
  <c r="S43" i="12" s="1"/>
  <c r="U43" i="12" s="1"/>
  <c r="AU13" i="8"/>
  <c r="AV13" i="8" s="1"/>
  <c r="S13" i="8" s="1"/>
  <c r="AP27" i="7"/>
  <c r="AQ27" i="7" s="1"/>
  <c r="AV27" i="7" s="1"/>
  <c r="S27" i="7" s="1"/>
  <c r="AR28" i="7"/>
  <c r="AV13" i="1"/>
  <c r="S13" i="1" s="1"/>
  <c r="AV21" i="4"/>
  <c r="S21" i="4" s="1"/>
  <c r="AU19" i="4"/>
  <c r="AV19" i="4" s="1"/>
  <c r="S19" i="4" s="1"/>
  <c r="AV36" i="1"/>
  <c r="S36" i="1" s="1"/>
  <c r="AV14" i="7"/>
  <c r="S14" i="7" s="1"/>
  <c r="AV26" i="7"/>
  <c r="S26" i="7" s="1"/>
  <c r="AV24" i="8"/>
  <c r="S24" i="8" s="1"/>
  <c r="AU37" i="11"/>
  <c r="AV37" i="11" s="1"/>
  <c r="S37" i="11" s="1"/>
  <c r="AP35" i="9"/>
  <c r="AO35" i="9"/>
  <c r="AN35" i="9"/>
  <c r="AR34" i="9"/>
  <c r="AS34" i="9"/>
  <c r="AT34" i="9"/>
  <c r="AO29" i="9"/>
  <c r="AN29" i="9"/>
  <c r="AQ29" i="9" s="1"/>
  <c r="AV29" i="9" s="1"/>
  <c r="S29" i="9" s="1"/>
  <c r="AS18" i="9"/>
  <c r="AT18" i="9"/>
  <c r="AO42" i="8"/>
  <c r="AP42" i="8"/>
  <c r="AN42" i="8"/>
  <c r="AT41" i="8"/>
  <c r="AS41" i="8"/>
  <c r="AV40" i="8"/>
  <c r="S40" i="8" s="1"/>
  <c r="AP36" i="8"/>
  <c r="AO36" i="8"/>
  <c r="AQ36" i="8" s="1"/>
  <c r="AV36" i="8" s="1"/>
  <c r="S36" i="8" s="1"/>
  <c r="K46" i="8"/>
  <c r="AN41" i="7"/>
  <c r="AO41" i="7"/>
  <c r="AP41" i="7"/>
  <c r="AS32" i="7"/>
  <c r="AT32" i="7"/>
  <c r="AT30" i="7"/>
  <c r="AS30" i="7"/>
  <c r="AR30" i="7"/>
  <c r="AN29" i="7"/>
  <c r="AO29" i="7"/>
  <c r="AT30" i="13"/>
  <c r="AR30" i="13"/>
  <c r="AS30" i="13"/>
  <c r="AO27" i="13"/>
  <c r="AN27" i="13"/>
  <c r="AP27" i="13"/>
  <c r="AR25" i="13"/>
  <c r="AS25" i="13"/>
  <c r="AT25" i="13"/>
  <c r="AN24" i="13"/>
  <c r="AP24" i="13"/>
  <c r="AO24" i="13"/>
  <c r="AS22" i="13"/>
  <c r="AR22" i="13"/>
  <c r="AT22" i="13"/>
  <c r="AP18" i="13"/>
  <c r="AO18" i="13"/>
  <c r="AN18" i="13"/>
  <c r="U13" i="13"/>
  <c r="W13" i="13" s="1"/>
  <c r="AR42" i="12"/>
  <c r="AT42" i="12"/>
  <c r="AS42" i="12"/>
  <c r="AN32" i="12"/>
  <c r="AO32" i="12"/>
  <c r="AP32" i="12"/>
  <c r="AN31" i="12"/>
  <c r="AP31" i="12"/>
  <c r="AP30" i="12"/>
  <c r="AN30" i="12"/>
  <c r="AO30" i="12"/>
  <c r="AN24" i="12"/>
  <c r="AO24" i="12"/>
  <c r="AP24" i="12"/>
  <c r="AO23" i="12"/>
  <c r="AP23" i="12"/>
  <c r="AN23" i="12"/>
  <c r="AO22" i="12"/>
  <c r="AP22" i="12"/>
  <c r="AN22" i="12"/>
  <c r="AQ22" i="12" s="1"/>
  <c r="AV22" i="12" s="1"/>
  <c r="S22" i="12" s="1"/>
  <c r="AN21" i="12"/>
  <c r="AP21" i="12"/>
  <c r="AO21" i="12"/>
  <c r="AP19" i="12"/>
  <c r="AN19" i="12"/>
  <c r="AO19" i="12"/>
  <c r="AO18" i="12"/>
  <c r="AN18" i="12"/>
  <c r="AP18" i="12"/>
  <c r="AT42" i="1"/>
  <c r="AR42" i="1"/>
  <c r="AS42" i="1"/>
  <c r="AR31" i="2"/>
  <c r="AT31" i="2"/>
  <c r="AS31" i="2"/>
  <c r="AR29" i="2"/>
  <c r="AT29" i="2"/>
  <c r="AB44" i="2"/>
  <c r="G12" i="15" s="1"/>
  <c r="AT39" i="10"/>
  <c r="AS39" i="10"/>
  <c r="AR39" i="10"/>
  <c r="AT21" i="10"/>
  <c r="AR21" i="10"/>
  <c r="AS21" i="10"/>
  <c r="AB44" i="10"/>
  <c r="G18" i="15" s="1"/>
  <c r="AT40" i="4"/>
  <c r="AR40" i="4"/>
  <c r="AS40" i="4"/>
  <c r="AT38" i="4"/>
  <c r="AR38" i="4"/>
  <c r="AU38" i="4" s="1"/>
  <c r="AV38" i="4" s="1"/>
  <c r="S38" i="4" s="1"/>
  <c r="N46" i="4"/>
  <c r="AP27" i="4"/>
  <c r="AN27" i="4"/>
  <c r="AO27" i="4"/>
  <c r="AU24" i="4"/>
  <c r="AV24" i="4" s="1"/>
  <c r="S24" i="4" s="1"/>
  <c r="AN20" i="4"/>
  <c r="AO20" i="4"/>
  <c r="K46" i="4"/>
  <c r="AP20" i="4"/>
  <c r="AP36" i="2"/>
  <c r="K46" i="2"/>
  <c r="S46" i="2" s="1"/>
  <c r="AN36" i="2"/>
  <c r="AQ36" i="2" s="1"/>
  <c r="K46" i="7"/>
  <c r="S46" i="7" s="1"/>
  <c r="AV43" i="3"/>
  <c r="S43" i="3" s="1"/>
  <c r="U43" i="6"/>
  <c r="AC27" i="14"/>
  <c r="AC30" i="14"/>
  <c r="N46" i="8"/>
  <c r="AP17" i="13"/>
  <c r="N46" i="9"/>
  <c r="AQ38" i="1"/>
  <c r="AU32" i="2"/>
  <c r="AV32" i="2" s="1"/>
  <c r="S32" i="2" s="1"/>
  <c r="AQ24" i="2"/>
  <c r="AV24" i="2" s="1"/>
  <c r="S24" i="2" s="1"/>
  <c r="AQ38" i="12"/>
  <c r="AV38" i="12" s="1"/>
  <c r="S38" i="12" s="1"/>
  <c r="AU36" i="2"/>
  <c r="N46" i="12"/>
  <c r="S46" i="12" s="1"/>
  <c r="AQ36" i="12"/>
  <c r="AV36" i="12" s="1"/>
  <c r="S36" i="12" s="1"/>
  <c r="AR41" i="8"/>
  <c r="AU18" i="8"/>
  <c r="AU35" i="7"/>
  <c r="AV35" i="7" s="1"/>
  <c r="S35" i="7" s="1"/>
  <c r="AP29" i="7"/>
  <c r="AR32" i="7"/>
  <c r="AU32" i="7" s="1"/>
  <c r="AV20" i="8"/>
  <c r="S20" i="8" s="1"/>
  <c r="AR18" i="9"/>
  <c r="AV27" i="12"/>
  <c r="S27" i="12" s="1"/>
  <c r="AQ39" i="13"/>
  <c r="AQ22" i="11"/>
  <c r="AV22" i="11" s="1"/>
  <c r="S22" i="11" s="1"/>
  <c r="AV32" i="7"/>
  <c r="S32" i="7" s="1"/>
  <c r="AV38" i="11"/>
  <c r="S38" i="11" s="1"/>
  <c r="K46" i="9"/>
  <c r="AO32" i="13"/>
  <c r="AU39" i="11"/>
  <c r="AV39" i="11" s="1"/>
  <c r="S39" i="11" s="1"/>
  <c r="AS29" i="2"/>
  <c r="AU42" i="10"/>
  <c r="AV42" i="10" s="1"/>
  <c r="S42" i="10" s="1"/>
  <c r="AV41" i="9"/>
  <c r="S41" i="9" s="1"/>
  <c r="AU40" i="7"/>
  <c r="AV40" i="7" s="1"/>
  <c r="S40" i="7" s="1"/>
  <c r="AQ26" i="11"/>
  <c r="AV26" i="11" s="1"/>
  <c r="S26" i="11" s="1"/>
  <c r="AQ15" i="4"/>
  <c r="AV15" i="4" s="1"/>
  <c r="S15" i="4" s="1"/>
  <c r="AQ17" i="4"/>
  <c r="AV17" i="4" s="1"/>
  <c r="S17" i="4" s="1"/>
  <c r="AU22" i="9"/>
  <c r="AV22" i="9" s="1"/>
  <c r="S22" i="9" s="1"/>
  <c r="AV41" i="6"/>
  <c r="S41" i="6" s="1"/>
  <c r="AU14" i="2"/>
  <c r="AV14" i="2" s="1"/>
  <c r="S14" i="2" s="1"/>
  <c r="AV29" i="6"/>
  <c r="S29" i="6" s="1"/>
  <c r="AV41" i="10"/>
  <c r="S41" i="10" s="1"/>
  <c r="AV15" i="12"/>
  <c r="S15" i="12" s="1"/>
  <c r="AO21" i="3"/>
  <c r="AN21" i="3"/>
  <c r="AN37" i="13"/>
  <c r="AO37" i="13"/>
  <c r="AP37" i="13"/>
  <c r="AQ37" i="1"/>
  <c r="AV37" i="1" s="1"/>
  <c r="S37" i="1" s="1"/>
  <c r="AU36" i="3"/>
  <c r="AV36" i="3" s="1"/>
  <c r="S36" i="3" s="1"/>
  <c r="AU43" i="10"/>
  <c r="AQ26" i="2"/>
  <c r="AV26" i="2" s="1"/>
  <c r="S26" i="2" s="1"/>
  <c r="AV31" i="11"/>
  <c r="S31" i="11" s="1"/>
  <c r="AQ42" i="9"/>
  <c r="AV42" i="9" s="1"/>
  <c r="S42" i="9" s="1"/>
  <c r="AU26" i="3"/>
  <c r="AV26" i="3" s="1"/>
  <c r="S26" i="3" s="1"/>
  <c r="AQ16" i="11"/>
  <c r="AU29" i="4"/>
  <c r="AV29" i="4" s="1"/>
  <c r="S29" i="4" s="1"/>
  <c r="AQ37" i="7"/>
  <c r="AV37" i="7" s="1"/>
  <c r="S37" i="7" s="1"/>
  <c r="AQ26" i="13"/>
  <c r="AV26" i="13" s="1"/>
  <c r="S26" i="13" s="1"/>
  <c r="AQ22" i="4"/>
  <c r="AV22" i="4" s="1"/>
  <c r="S22" i="4" s="1"/>
  <c r="AQ37" i="4"/>
  <c r="AV37" i="4" s="1"/>
  <c r="S37" i="4" s="1"/>
  <c r="AQ42" i="4"/>
  <c r="AV42" i="4" s="1"/>
  <c r="S42" i="4" s="1"/>
  <c r="AU20" i="11"/>
  <c r="AV20" i="11" s="1"/>
  <c r="S20" i="11" s="1"/>
  <c r="AU35" i="12"/>
  <c r="AV35" i="12" s="1"/>
  <c r="S35" i="12" s="1"/>
  <c r="AU39" i="12"/>
  <c r="AU15" i="3"/>
  <c r="AQ18" i="8"/>
  <c r="AV18" i="8" s="1"/>
  <c r="S18" i="8" s="1"/>
  <c r="AN20" i="7"/>
  <c r="AP20" i="7"/>
  <c r="AO38" i="3"/>
  <c r="AN38" i="3"/>
  <c r="AN32" i="3"/>
  <c r="AP32" i="3"/>
  <c r="AQ38" i="8"/>
  <c r="AV38" i="8" s="1"/>
  <c r="S38" i="8" s="1"/>
  <c r="AQ28" i="6"/>
  <c r="AV28" i="6" s="1"/>
  <c r="S28" i="6" s="1"/>
  <c r="AQ30" i="6"/>
  <c r="AV30" i="6" s="1"/>
  <c r="S30" i="6" s="1"/>
  <c r="AU39" i="13"/>
  <c r="AQ38" i="10"/>
  <c r="AV38" i="10" s="1"/>
  <c r="S38" i="10" s="1"/>
  <c r="AQ40" i="11"/>
  <c r="AV40" i="11" s="1"/>
  <c r="S40" i="11" s="1"/>
  <c r="AQ23" i="3"/>
  <c r="AV23" i="3" s="1"/>
  <c r="S23" i="3" s="1"/>
  <c r="AU13" i="6"/>
  <c r="AU36" i="9"/>
  <c r="AV36" i="9" s="1"/>
  <c r="S36" i="9" s="1"/>
  <c r="AR16" i="7"/>
  <c r="AS16" i="7"/>
  <c r="U13" i="7"/>
  <c r="W13" i="7" s="1"/>
  <c r="AP15" i="11"/>
  <c r="AN15" i="11"/>
  <c r="AS42" i="6"/>
  <c r="AR42" i="6"/>
  <c r="AT39" i="6"/>
  <c r="AS39" i="6"/>
  <c r="AR39" i="6"/>
  <c r="U38" i="6"/>
  <c r="AR36" i="6"/>
  <c r="AU36" i="6" s="1"/>
  <c r="AV36" i="6" s="1"/>
  <c r="S36" i="6" s="1"/>
  <c r="U36" i="6" s="1"/>
  <c r="AT36" i="6"/>
  <c r="AP13" i="6"/>
  <c r="AQ13" i="6" s="1"/>
  <c r="AV13" i="6" s="1"/>
  <c r="S13" i="6" s="1"/>
  <c r="K46" i="6"/>
  <c r="S46" i="6" s="1"/>
  <c r="AO43" i="10"/>
  <c r="AP43" i="10"/>
  <c r="AQ37" i="8"/>
  <c r="AV37" i="8" s="1"/>
  <c r="S37" i="8" s="1"/>
  <c r="AQ22" i="6"/>
  <c r="AV22" i="6" s="1"/>
  <c r="S22" i="6" s="1"/>
  <c r="AQ34" i="6"/>
  <c r="AV34" i="6" s="1"/>
  <c r="S34" i="6" s="1"/>
  <c r="AU22" i="7"/>
  <c r="AV22" i="7" s="1"/>
  <c r="S22" i="7" s="1"/>
  <c r="AP31" i="8"/>
  <c r="AN31" i="8"/>
  <c r="AR17" i="8"/>
  <c r="AU17" i="8" s="1"/>
  <c r="AV17" i="8" s="1"/>
  <c r="S17" i="8" s="1"/>
  <c r="AS17" i="8"/>
  <c r="AQ43" i="7"/>
  <c r="AV43" i="7" s="1"/>
  <c r="S43" i="7" s="1"/>
  <c r="AT39" i="7"/>
  <c r="AS39" i="7"/>
  <c r="AU31" i="3"/>
  <c r="AV31" i="3" s="1"/>
  <c r="S31" i="3" s="1"/>
  <c r="AR20" i="3"/>
  <c r="AU20" i="3" s="1"/>
  <c r="AV20" i="3" s="1"/>
  <c r="S20" i="3" s="1"/>
  <c r="AS20" i="3"/>
  <c r="AR34" i="13"/>
  <c r="AS34" i="13"/>
  <c r="AB44" i="12"/>
  <c r="G16" i="15" s="1"/>
  <c r="AP43" i="11"/>
  <c r="AN43" i="11"/>
  <c r="AQ43" i="11" s="1"/>
  <c r="AV43" i="11" s="1"/>
  <c r="S43" i="11" s="1"/>
  <c r="AO43" i="11"/>
  <c r="AT38" i="1"/>
  <c r="AR38" i="1"/>
  <c r="AO32" i="1"/>
  <c r="AP32" i="1"/>
  <c r="AP26" i="1"/>
  <c r="AO26" i="1"/>
  <c r="AN20" i="1"/>
  <c r="AP20" i="1"/>
  <c r="AO20" i="1"/>
  <c r="AO15" i="1"/>
  <c r="AN15" i="1"/>
  <c r="AS14" i="1"/>
  <c r="AT14" i="1"/>
  <c r="U13" i="1"/>
  <c r="AS43" i="2"/>
  <c r="AR43" i="2"/>
  <c r="AP28" i="10"/>
  <c r="AN28" i="10"/>
  <c r="AO26" i="10"/>
  <c r="AP26" i="10"/>
  <c r="AU25" i="6"/>
  <c r="AV25" i="6" s="1"/>
  <c r="S25" i="6" s="1"/>
  <c r="AQ29" i="12"/>
  <c r="AV29" i="12" s="1"/>
  <c r="S29" i="12" s="1"/>
  <c r="AR13" i="9"/>
  <c r="AU13" i="9" s="1"/>
  <c r="AP42" i="3"/>
  <c r="AO42" i="3"/>
  <c r="AQ42" i="3" s="1"/>
  <c r="AV42" i="3" s="1"/>
  <c r="S42" i="3" s="1"/>
  <c r="AN30" i="11"/>
  <c r="AO30" i="11"/>
  <c r="AN14" i="6"/>
  <c r="AP14" i="6"/>
  <c r="AU20" i="6"/>
  <c r="AV20" i="6" s="1"/>
  <c r="S20" i="6" s="1"/>
  <c r="AN39" i="12"/>
  <c r="AP39" i="12"/>
  <c r="AN34" i="12"/>
  <c r="AP34" i="12"/>
  <c r="AT13" i="11"/>
  <c r="AR13" i="11"/>
  <c r="U37" i="6"/>
  <c r="AU26" i="4"/>
  <c r="AV26" i="4" s="1"/>
  <c r="S26" i="4" s="1"/>
  <c r="U43" i="4"/>
  <c r="U15" i="8"/>
  <c r="U18" i="1"/>
  <c r="AP16" i="1"/>
  <c r="K46" i="1"/>
  <c r="S46" i="1" s="1"/>
  <c r="AN16" i="1"/>
  <c r="AQ16" i="1" s="1"/>
  <c r="AV16" i="1" s="1"/>
  <c r="S16" i="1" s="1"/>
  <c r="W8" i="3"/>
  <c r="U8" i="3"/>
  <c r="R8" i="3"/>
  <c r="N8" i="14"/>
  <c r="D13" i="6"/>
  <c r="B13" i="1"/>
  <c r="D13" i="1"/>
  <c r="D14" i="1" s="1"/>
  <c r="AC29" i="14"/>
  <c r="AC25" i="14"/>
  <c r="D26" i="14" s="1"/>
  <c r="AV16" i="11" l="1"/>
  <c r="S16" i="11" s="1"/>
  <c r="AQ37" i="13"/>
  <c r="AV37" i="13" s="1"/>
  <c r="S37" i="13" s="1"/>
  <c r="AV36" i="2"/>
  <c r="S36" i="2" s="1"/>
  <c r="AU25" i="13"/>
  <c r="AV25" i="13" s="1"/>
  <c r="S25" i="13" s="1"/>
  <c r="AU17" i="10"/>
  <c r="AV17" i="10" s="1"/>
  <c r="S17" i="10" s="1"/>
  <c r="S46" i="11"/>
  <c r="AV23" i="2"/>
  <c r="S23" i="2" s="1"/>
  <c r="AV19" i="2"/>
  <c r="S19" i="2" s="1"/>
  <c r="AV43" i="9"/>
  <c r="S43" i="9" s="1"/>
  <c r="U43" i="9" s="1"/>
  <c r="AQ39" i="12"/>
  <c r="AV39" i="12" s="1"/>
  <c r="S39" i="12" s="1"/>
  <c r="AQ30" i="11"/>
  <c r="AV30" i="11" s="1"/>
  <c r="S30" i="11" s="1"/>
  <c r="AU43" i="2"/>
  <c r="AV43" i="2" s="1"/>
  <c r="AU14" i="1"/>
  <c r="AV14" i="1" s="1"/>
  <c r="S14" i="1" s="1"/>
  <c r="AU38" i="1"/>
  <c r="AQ31" i="8"/>
  <c r="AV31" i="8" s="1"/>
  <c r="S31" i="8" s="1"/>
  <c r="AQ43" i="10"/>
  <c r="AV43" i="10" s="1"/>
  <c r="S43" i="10" s="1"/>
  <c r="AQ15" i="11"/>
  <c r="AV15" i="11" s="1"/>
  <c r="S15" i="11" s="1"/>
  <c r="AQ21" i="3"/>
  <c r="AV21" i="3" s="1"/>
  <c r="S21" i="3" s="1"/>
  <c r="AQ27" i="4"/>
  <c r="AV27" i="4" s="1"/>
  <c r="S27" i="4" s="1"/>
  <c r="AU40" i="4"/>
  <c r="AV40" i="4" s="1"/>
  <c r="S40" i="4" s="1"/>
  <c r="AU39" i="10"/>
  <c r="AV39" i="10" s="1"/>
  <c r="S39" i="10" s="1"/>
  <c r="AQ23" i="12"/>
  <c r="AV23" i="12" s="1"/>
  <c r="S23" i="12" s="1"/>
  <c r="AQ24" i="13"/>
  <c r="AV24" i="13" s="1"/>
  <c r="S24" i="13" s="1"/>
  <c r="AU30" i="7"/>
  <c r="AV30" i="7" s="1"/>
  <c r="S30" i="7" s="1"/>
  <c r="AQ35" i="9"/>
  <c r="AV35" i="9" s="1"/>
  <c r="S35" i="9" s="1"/>
  <c r="AQ20" i="12"/>
  <c r="AV20" i="12" s="1"/>
  <c r="S20" i="12" s="1"/>
  <c r="AQ17" i="13"/>
  <c r="AV17" i="13" s="1"/>
  <c r="S17" i="13" s="1"/>
  <c r="AQ19" i="1"/>
  <c r="AV19" i="1" s="1"/>
  <c r="S19" i="1" s="1"/>
  <c r="AU14" i="10"/>
  <c r="AV14" i="10" s="1"/>
  <c r="S14" i="10" s="1"/>
  <c r="AV18" i="4"/>
  <c r="S18" i="4" s="1"/>
  <c r="AQ15" i="1"/>
  <c r="AV15" i="1" s="1"/>
  <c r="S15" i="1" s="1"/>
  <c r="B13" i="2"/>
  <c r="D13" i="2"/>
  <c r="AB7" i="14"/>
  <c r="AB8" i="14" s="1"/>
  <c r="AV13" i="9"/>
  <c r="S13" i="9" s="1"/>
  <c r="AU13" i="11"/>
  <c r="AV13" i="11" s="1"/>
  <c r="S13" i="11" s="1"/>
  <c r="S44" i="11" s="1"/>
  <c r="D17" i="15" s="1"/>
  <c r="S46" i="3"/>
  <c r="AV20" i="2"/>
  <c r="S20" i="2" s="1"/>
  <c r="G24" i="15"/>
  <c r="AU15" i="10"/>
  <c r="AV15" i="10" s="1"/>
  <c r="S15" i="10" s="1"/>
  <c r="D34" i="7"/>
  <c r="D35" i="7" s="1"/>
  <c r="AU19" i="9"/>
  <c r="AV19" i="9" s="1"/>
  <c r="S19" i="9" s="1"/>
  <c r="X8" i="4"/>
  <c r="S46" i="4"/>
  <c r="AV15" i="3"/>
  <c r="S15" i="3" s="1"/>
  <c r="AV22" i="2"/>
  <c r="S22" i="2" s="1"/>
  <c r="V8" i="3"/>
  <c r="Z13" i="1"/>
  <c r="W13" i="1"/>
  <c r="AQ20" i="4"/>
  <c r="AV20" i="4" s="1"/>
  <c r="S20" i="4" s="1"/>
  <c r="S44" i="4" s="1"/>
  <c r="D14" i="15" s="1"/>
  <c r="S8" i="13"/>
  <c r="AQ34" i="12"/>
  <c r="AV34" i="12" s="1"/>
  <c r="S34" i="12" s="1"/>
  <c r="AQ14" i="6"/>
  <c r="AV14" i="6" s="1"/>
  <c r="S14" i="6" s="1"/>
  <c r="AQ26" i="10"/>
  <c r="AV26" i="10" s="1"/>
  <c r="S26" i="10" s="1"/>
  <c r="AQ20" i="1"/>
  <c r="AV20" i="1" s="1"/>
  <c r="S20" i="1" s="1"/>
  <c r="AU34" i="13"/>
  <c r="AV34" i="13" s="1"/>
  <c r="S34" i="13" s="1"/>
  <c r="AQ32" i="3"/>
  <c r="AV32" i="3" s="1"/>
  <c r="S32" i="3" s="1"/>
  <c r="S46" i="9"/>
  <c r="AU18" i="9"/>
  <c r="AV18" i="9" s="1"/>
  <c r="S18" i="9" s="1"/>
  <c r="AU41" i="8"/>
  <c r="AV41" i="8" s="1"/>
  <c r="S41" i="8" s="1"/>
  <c r="AU21" i="10"/>
  <c r="AV21" i="10" s="1"/>
  <c r="S21" i="10" s="1"/>
  <c r="AU42" i="1"/>
  <c r="AV42" i="1" s="1"/>
  <c r="S42" i="1" s="1"/>
  <c r="AQ18" i="12"/>
  <c r="AV18" i="12" s="1"/>
  <c r="S18" i="12" s="1"/>
  <c r="AQ19" i="12"/>
  <c r="AV19" i="12" s="1"/>
  <c r="S19" i="12" s="1"/>
  <c r="AQ30" i="12"/>
  <c r="AV30" i="12" s="1"/>
  <c r="S30" i="12" s="1"/>
  <c r="AQ31" i="12"/>
  <c r="AV31" i="12" s="1"/>
  <c r="S31" i="12" s="1"/>
  <c r="AQ32" i="12"/>
  <c r="AV32" i="12" s="1"/>
  <c r="S32" i="12" s="1"/>
  <c r="AU42" i="12"/>
  <c r="AV42" i="12" s="1"/>
  <c r="S42" i="12" s="1"/>
  <c r="AQ18" i="13"/>
  <c r="AV18" i="13" s="1"/>
  <c r="S18" i="13" s="1"/>
  <c r="AQ41" i="7"/>
  <c r="AV41" i="7" s="1"/>
  <c r="S41" i="7" s="1"/>
  <c r="AU28" i="7"/>
  <c r="AV28" i="7" s="1"/>
  <c r="S28" i="7" s="1"/>
  <c r="AU30" i="2"/>
  <c r="AV30" i="2" s="1"/>
  <c r="S30" i="2" s="1"/>
  <c r="AU15" i="13"/>
  <c r="AV15" i="13" s="1"/>
  <c r="S15" i="13" s="1"/>
  <c r="AU25" i="8"/>
  <c r="AV25" i="8" s="1"/>
  <c r="S25" i="8" s="1"/>
  <c r="AQ28" i="10"/>
  <c r="AV28" i="10" s="1"/>
  <c r="S28" i="10" s="1"/>
  <c r="AQ26" i="1"/>
  <c r="AV26" i="1" s="1"/>
  <c r="S26" i="1" s="1"/>
  <c r="AQ32" i="1"/>
  <c r="AV32" i="1" s="1"/>
  <c r="S32" i="1" s="1"/>
  <c r="AU39" i="7"/>
  <c r="AV39" i="7" s="1"/>
  <c r="S39" i="7" s="1"/>
  <c r="AU39" i="6"/>
  <c r="AV39" i="6" s="1"/>
  <c r="S39" i="6" s="1"/>
  <c r="AU42" i="6"/>
  <c r="AV42" i="6" s="1"/>
  <c r="S42" i="6" s="1"/>
  <c r="AU16" i="7"/>
  <c r="AV16" i="7" s="1"/>
  <c r="S16" i="7" s="1"/>
  <c r="AQ38" i="3"/>
  <c r="AV38" i="3" s="1"/>
  <c r="S38" i="3" s="1"/>
  <c r="AQ20" i="7"/>
  <c r="AV20" i="7" s="1"/>
  <c r="S20" i="7" s="1"/>
  <c r="AV39" i="13"/>
  <c r="S39" i="13" s="1"/>
  <c r="AV38" i="1"/>
  <c r="S38" i="1" s="1"/>
  <c r="AU29" i="2"/>
  <c r="AV29" i="2" s="1"/>
  <c r="S29" i="2" s="1"/>
  <c r="AU31" i="2"/>
  <c r="AV31" i="2" s="1"/>
  <c r="S31" i="2" s="1"/>
  <c r="AQ21" i="12"/>
  <c r="AV21" i="12" s="1"/>
  <c r="S21" i="12" s="1"/>
  <c r="AQ24" i="12"/>
  <c r="AV24" i="12" s="1"/>
  <c r="S24" i="12" s="1"/>
  <c r="AU22" i="13"/>
  <c r="AV22" i="13" s="1"/>
  <c r="S22" i="13" s="1"/>
  <c r="AQ27" i="13"/>
  <c r="AV27" i="13" s="1"/>
  <c r="S27" i="13" s="1"/>
  <c r="AU30" i="13"/>
  <c r="AV30" i="13" s="1"/>
  <c r="S30" i="13" s="1"/>
  <c r="AQ29" i="7"/>
  <c r="AV29" i="7" s="1"/>
  <c r="S29" i="7" s="1"/>
  <c r="S46" i="8"/>
  <c r="AQ42" i="8"/>
  <c r="AV42" i="8" s="1"/>
  <c r="S42" i="8" s="1"/>
  <c r="AU34" i="9"/>
  <c r="AV34" i="9" s="1"/>
  <c r="S34" i="9" s="1"/>
  <c r="S46" i="13"/>
  <c r="AQ32" i="13"/>
  <c r="AV32" i="13" s="1"/>
  <c r="S32" i="13" s="1"/>
  <c r="T8" i="4"/>
  <c r="W8" i="4"/>
  <c r="U8" i="4"/>
  <c r="R8" i="4"/>
  <c r="O8" i="1"/>
  <c r="H12" i="15"/>
  <c r="D14" i="2"/>
  <c r="B14" i="1"/>
  <c r="C13" i="1"/>
  <c r="D15" i="1"/>
  <c r="D14" i="6"/>
  <c r="B14" i="2"/>
  <c r="C13" i="2"/>
  <c r="Q13" i="2" s="1"/>
  <c r="S44" i="2" l="1"/>
  <c r="D12" i="15" s="1"/>
  <c r="S44" i="8"/>
  <c r="D20" i="15" s="1"/>
  <c r="S44" i="7"/>
  <c r="D21" i="15" s="1"/>
  <c r="S44" i="12"/>
  <c r="D16" i="15" s="1"/>
  <c r="S44" i="6"/>
  <c r="D22" i="15" s="1"/>
  <c r="B13" i="3"/>
  <c r="C13" i="3" s="1"/>
  <c r="Q13" i="3" s="1"/>
  <c r="D13" i="3"/>
  <c r="S44" i="1"/>
  <c r="D11" i="15" s="1"/>
  <c r="N10" i="14"/>
  <c r="S44" i="9"/>
  <c r="D19" i="15" s="1"/>
  <c r="S44" i="10"/>
  <c r="D18" i="15" s="1"/>
  <c r="D36" i="7"/>
  <c r="X8" i="13"/>
  <c r="S44" i="3"/>
  <c r="D13" i="15" s="1"/>
  <c r="V8" i="4"/>
  <c r="T8" i="13"/>
  <c r="S44" i="13"/>
  <c r="D15" i="15" s="1"/>
  <c r="S8" i="12"/>
  <c r="W8" i="13"/>
  <c r="U8" i="13"/>
  <c r="R8" i="13"/>
  <c r="O8" i="2"/>
  <c r="H13" i="15"/>
  <c r="D15" i="6"/>
  <c r="D16" i="1"/>
  <c r="D14" i="3"/>
  <c r="C14" i="1"/>
  <c r="Q14" i="1" s="1"/>
  <c r="B15" i="1"/>
  <c r="B14" i="3"/>
  <c r="C14" i="2"/>
  <c r="Q14" i="2" s="1"/>
  <c r="B15" i="2"/>
  <c r="AB9" i="14"/>
  <c r="B13" i="4"/>
  <c r="D13" i="4"/>
  <c r="N11" i="14"/>
  <c r="D15" i="2"/>
  <c r="D37" i="7" l="1"/>
  <c r="X8" i="12"/>
  <c r="D24" i="15"/>
  <c r="V8" i="13"/>
  <c r="S8" i="11"/>
  <c r="T8" i="12"/>
  <c r="W8" i="12"/>
  <c r="U8" i="12"/>
  <c r="R8" i="12"/>
  <c r="O8" i="3"/>
  <c r="H14" i="15"/>
  <c r="D16" i="6"/>
  <c r="B16" i="2"/>
  <c r="C15" i="2"/>
  <c r="Q15" i="2" s="1"/>
  <c r="D17" i="1"/>
  <c r="D13" i="13"/>
  <c r="D14" i="13" s="1"/>
  <c r="AB10" i="14"/>
  <c r="N12" i="14"/>
  <c r="B13" i="13"/>
  <c r="C14" i="3"/>
  <c r="Q14" i="3" s="1"/>
  <c r="B15" i="3"/>
  <c r="D14" i="4"/>
  <c r="D16" i="2"/>
  <c r="C13" i="4"/>
  <c r="Q13" i="4" s="1"/>
  <c r="B14" i="4"/>
  <c r="C15" i="1"/>
  <c r="Q15" i="1" s="1"/>
  <c r="B16" i="1"/>
  <c r="D15" i="3"/>
  <c r="D38" i="7" l="1"/>
  <c r="X8" i="11"/>
  <c r="V8" i="12"/>
  <c r="T8" i="11"/>
  <c r="S8" i="10"/>
  <c r="W8" i="11"/>
  <c r="U8" i="11"/>
  <c r="R8" i="11"/>
  <c r="H15" i="15"/>
  <c r="O8" i="4"/>
  <c r="U13" i="4"/>
  <c r="W13" i="4" s="1"/>
  <c r="D15" i="4"/>
  <c r="B14" i="13"/>
  <c r="C13" i="13"/>
  <c r="D15" i="13"/>
  <c r="D18" i="1"/>
  <c r="D19" i="1" s="1"/>
  <c r="C14" i="4"/>
  <c r="Q14" i="4" s="1"/>
  <c r="B15" i="4"/>
  <c r="C15" i="3"/>
  <c r="Q15" i="3" s="1"/>
  <c r="B16" i="3"/>
  <c r="D17" i="6"/>
  <c r="D16" i="3"/>
  <c r="D17" i="2"/>
  <c r="C16" i="1"/>
  <c r="Q16" i="1" s="1"/>
  <c r="B17" i="1"/>
  <c r="N13" i="14"/>
  <c r="AB11" i="14"/>
  <c r="B13" i="12"/>
  <c r="D13" i="12"/>
  <c r="C16" i="2"/>
  <c r="Q16" i="2" s="1"/>
  <c r="B17" i="2"/>
  <c r="D14" i="12" l="1"/>
  <c r="D15" i="12" s="1"/>
  <c r="D39" i="7"/>
  <c r="X8" i="10"/>
  <c r="V8" i="11"/>
  <c r="S8" i="9"/>
  <c r="T8" i="10"/>
  <c r="W8" i="10"/>
  <c r="U8" i="10"/>
  <c r="R8" i="10"/>
  <c r="H16" i="15"/>
  <c r="O8" i="13"/>
  <c r="U14" i="4"/>
  <c r="W14" i="4" s="1"/>
  <c r="B18" i="2"/>
  <c r="C17" i="2"/>
  <c r="Q17" i="2" s="1"/>
  <c r="D20" i="1"/>
  <c r="D16" i="4"/>
  <c r="C13" i="12"/>
  <c r="B14" i="12"/>
  <c r="D17" i="3"/>
  <c r="D18" i="6"/>
  <c r="C15" i="4"/>
  <c r="Q15" i="4" s="1"/>
  <c r="B16" i="4"/>
  <c r="C14" i="13"/>
  <c r="Q14" i="13" s="1"/>
  <c r="B15" i="13"/>
  <c r="C17" i="1"/>
  <c r="Q17" i="1" s="1"/>
  <c r="B18" i="1"/>
  <c r="AB12" i="14"/>
  <c r="N14" i="14"/>
  <c r="D13" i="11"/>
  <c r="B13" i="11"/>
  <c r="D18" i="2"/>
  <c r="B17" i="3"/>
  <c r="C16" i="3"/>
  <c r="Q16" i="3" s="1"/>
  <c r="D16" i="13"/>
  <c r="D40" i="7" l="1"/>
  <c r="Q13" i="12"/>
  <c r="U13" i="12" s="1"/>
  <c r="W13" i="12" s="1"/>
  <c r="D18" i="3"/>
  <c r="C17" i="3"/>
  <c r="Q17" i="3" s="1"/>
  <c r="U17" i="3" s="1"/>
  <c r="B18" i="3"/>
  <c r="X8" i="9"/>
  <c r="V8" i="10"/>
  <c r="U14" i="3"/>
  <c r="S8" i="8"/>
  <c r="U14" i="2"/>
  <c r="U17" i="1"/>
  <c r="T8" i="9"/>
  <c r="W8" i="9"/>
  <c r="U8" i="9"/>
  <c r="R8" i="9"/>
  <c r="U16" i="1"/>
  <c r="H17" i="15"/>
  <c r="O8" i="12"/>
  <c r="D17" i="13"/>
  <c r="D19" i="2"/>
  <c r="D14" i="11"/>
  <c r="B16" i="13"/>
  <c r="C15" i="13"/>
  <c r="B19" i="2"/>
  <c r="C18" i="2"/>
  <c r="Q18" i="2" s="1"/>
  <c r="C18" i="1"/>
  <c r="B19" i="1"/>
  <c r="D21" i="1"/>
  <c r="D16" i="12"/>
  <c r="U14" i="13"/>
  <c r="W14" i="13" s="1"/>
  <c r="C13" i="11"/>
  <c r="Q13" i="11" s="1"/>
  <c r="B14" i="11"/>
  <c r="N15" i="14"/>
  <c r="AB13" i="14"/>
  <c r="B13" i="10"/>
  <c r="D13" i="10"/>
  <c r="B17" i="4"/>
  <c r="C16" i="4"/>
  <c r="Q16" i="4" s="1"/>
  <c r="U16" i="4" s="1"/>
  <c r="D19" i="6"/>
  <c r="C14" i="12"/>
  <c r="Q14" i="12" s="1"/>
  <c r="B15" i="12"/>
  <c r="D17" i="4"/>
  <c r="D41" i="7" l="1"/>
  <c r="Q15" i="13"/>
  <c r="U15" i="13" s="1"/>
  <c r="W15" i="13" s="1"/>
  <c r="X8" i="8"/>
  <c r="U15" i="1"/>
  <c r="V8" i="9"/>
  <c r="S8" i="7"/>
  <c r="S8" i="6"/>
  <c r="U13" i="11"/>
  <c r="W13" i="11" s="1"/>
  <c r="U18" i="2"/>
  <c r="U15" i="3"/>
  <c r="T8" i="8"/>
  <c r="U15" i="2"/>
  <c r="W8" i="8"/>
  <c r="U14" i="1"/>
  <c r="U15" i="4"/>
  <c r="W15" i="4" s="1"/>
  <c r="W16" i="4" s="1"/>
  <c r="U8" i="8"/>
  <c r="U16" i="2"/>
  <c r="U16" i="3"/>
  <c r="R8" i="8"/>
  <c r="U13" i="2"/>
  <c r="W13" i="2" s="1"/>
  <c r="W14" i="2" s="1"/>
  <c r="U13" i="3"/>
  <c r="W13" i="3" s="1"/>
  <c r="W14" i="3" s="1"/>
  <c r="O8" i="11"/>
  <c r="H18" i="15"/>
  <c r="C15" i="12"/>
  <c r="B16" i="12"/>
  <c r="D20" i="6"/>
  <c r="B14" i="10"/>
  <c r="C13" i="10"/>
  <c r="Q13" i="10" s="1"/>
  <c r="B15" i="11"/>
  <c r="C14" i="11"/>
  <c r="Q14" i="11" s="1"/>
  <c r="D19" i="3"/>
  <c r="D15" i="11"/>
  <c r="C18" i="3"/>
  <c r="Q18" i="3" s="1"/>
  <c r="B19" i="3"/>
  <c r="D18" i="13"/>
  <c r="U14" i="12"/>
  <c r="W14" i="12" s="1"/>
  <c r="AB14" i="14"/>
  <c r="N16" i="14"/>
  <c r="D13" i="9"/>
  <c r="B13" i="9"/>
  <c r="D22" i="1"/>
  <c r="B17" i="13"/>
  <c r="C16" i="13"/>
  <c r="Q16" i="13" s="1"/>
  <c r="D18" i="4"/>
  <c r="B18" i="4"/>
  <c r="C17" i="4"/>
  <c r="Q17" i="4" s="1"/>
  <c r="U17" i="4" s="1"/>
  <c r="D14" i="10"/>
  <c r="D17" i="12"/>
  <c r="B20" i="1"/>
  <c r="C19" i="1"/>
  <c r="Q19" i="1" s="1"/>
  <c r="B20" i="2"/>
  <c r="C19" i="2"/>
  <c r="Q19" i="2" s="1"/>
  <c r="U19" i="2" s="1"/>
  <c r="D20" i="2"/>
  <c r="Q15" i="12" l="1"/>
  <c r="U15" i="12" s="1"/>
  <c r="W15" i="12" s="1"/>
  <c r="U14" i="11"/>
  <c r="W14" i="11" s="1"/>
  <c r="D42" i="7"/>
  <c r="U18" i="3"/>
  <c r="W15" i="2"/>
  <c r="W16" i="2" s="1"/>
  <c r="X8" i="6"/>
  <c r="X8" i="7"/>
  <c r="U17" i="2"/>
  <c r="V8" i="8"/>
  <c r="T8" i="7"/>
  <c r="T8" i="6"/>
  <c r="W15" i="3"/>
  <c r="W16" i="3" s="1"/>
  <c r="W17" i="3" s="1"/>
  <c r="W8" i="7"/>
  <c r="W8" i="6"/>
  <c r="W14" i="1"/>
  <c r="W15" i="1" s="1"/>
  <c r="W16" i="1" s="1"/>
  <c r="W17" i="1" s="1"/>
  <c r="W18" i="1" s="1"/>
  <c r="Z14" i="1"/>
  <c r="Z15" i="1" s="1"/>
  <c r="Z16" i="1" s="1"/>
  <c r="Z17" i="1" s="1"/>
  <c r="Z18" i="1" s="1"/>
  <c r="W17" i="4"/>
  <c r="U8" i="7"/>
  <c r="U8" i="6"/>
  <c r="R8" i="7"/>
  <c r="R8" i="6"/>
  <c r="O8" i="10"/>
  <c r="H19" i="15"/>
  <c r="U13" i="10"/>
  <c r="W13" i="10" s="1"/>
  <c r="D14" i="9"/>
  <c r="D19" i="13"/>
  <c r="C15" i="11"/>
  <c r="Q15" i="11" s="1"/>
  <c r="U15" i="11" s="1"/>
  <c r="B16" i="11"/>
  <c r="D21" i="2"/>
  <c r="D18" i="12"/>
  <c r="U16" i="13"/>
  <c r="W16" i="13" s="1"/>
  <c r="B20" i="3"/>
  <c r="C19" i="3"/>
  <c r="Q19" i="3" s="1"/>
  <c r="D16" i="11"/>
  <c r="D20" i="3"/>
  <c r="D21" i="6"/>
  <c r="B21" i="1"/>
  <c r="C20" i="1"/>
  <c r="B19" i="4"/>
  <c r="C18" i="4"/>
  <c r="Q18" i="4" s="1"/>
  <c r="B18" i="13"/>
  <c r="C17" i="13"/>
  <c r="C13" i="9"/>
  <c r="Q13" i="9" s="1"/>
  <c r="B14" i="9"/>
  <c r="N17" i="14"/>
  <c r="B13" i="8"/>
  <c r="AB15" i="14"/>
  <c r="D13" i="8"/>
  <c r="B15" i="10"/>
  <c r="C14" i="10"/>
  <c r="Q14" i="10" s="1"/>
  <c r="U14" i="10" s="1"/>
  <c r="C16" i="12"/>
  <c r="B17" i="12"/>
  <c r="B21" i="2"/>
  <c r="C20" i="2"/>
  <c r="D15" i="10"/>
  <c r="U19" i="1"/>
  <c r="D19" i="4"/>
  <c r="D23" i="1"/>
  <c r="Q20" i="1" l="1"/>
  <c r="U20" i="1" s="1"/>
  <c r="U18" i="4"/>
  <c r="W18" i="4" s="1"/>
  <c r="Q16" i="12"/>
  <c r="U16" i="12" s="1"/>
  <c r="W16" i="12" s="1"/>
  <c r="Q17" i="13"/>
  <c r="U17" i="13" s="1"/>
  <c r="W17" i="13" s="1"/>
  <c r="Q20" i="2"/>
  <c r="U20" i="2" s="1"/>
  <c r="W15" i="11"/>
  <c r="W18" i="3"/>
  <c r="U19" i="3"/>
  <c r="V8" i="6"/>
  <c r="V8" i="7"/>
  <c r="W17" i="2"/>
  <c r="W18" i="2" s="1"/>
  <c r="W19" i="2" s="1"/>
  <c r="W19" i="1"/>
  <c r="W14" i="10"/>
  <c r="H20" i="15"/>
  <c r="O8" i="9"/>
  <c r="U13" i="9"/>
  <c r="W13" i="9" s="1"/>
  <c r="C13" i="8"/>
  <c r="Q13" i="8" s="1"/>
  <c r="B14" i="8"/>
  <c r="Z19" i="1"/>
  <c r="D22" i="6"/>
  <c r="C20" i="3"/>
  <c r="Q20" i="3" s="1"/>
  <c r="B21" i="3"/>
  <c r="D15" i="9"/>
  <c r="D14" i="8"/>
  <c r="B22" i="1"/>
  <c r="C21" i="1"/>
  <c r="Q21" i="1" s="1"/>
  <c r="D17" i="11"/>
  <c r="D22" i="2"/>
  <c r="B17" i="11"/>
  <c r="C16" i="11"/>
  <c r="Q16" i="11" s="1"/>
  <c r="D20" i="13"/>
  <c r="D20" i="4"/>
  <c r="B22" i="2"/>
  <c r="C21" i="2"/>
  <c r="Q21" i="2" s="1"/>
  <c r="D24" i="1"/>
  <c r="D16" i="10"/>
  <c r="C17" i="12"/>
  <c r="B18" i="12"/>
  <c r="B16" i="10"/>
  <c r="C15" i="10"/>
  <c r="Q15" i="10" s="1"/>
  <c r="AB16" i="14"/>
  <c r="N18" i="14"/>
  <c r="B13" i="7"/>
  <c r="C14" i="9"/>
  <c r="Q14" i="9" s="1"/>
  <c r="B15" i="9"/>
  <c r="B19" i="13"/>
  <c r="C18" i="13"/>
  <c r="B20" i="4"/>
  <c r="C19" i="4"/>
  <c r="D21" i="3"/>
  <c r="D19" i="12"/>
  <c r="Q18" i="13" l="1"/>
  <c r="U18" i="13" s="1"/>
  <c r="W18" i="13" s="1"/>
  <c r="W20" i="1"/>
  <c r="Q17" i="12"/>
  <c r="U17" i="12" s="1"/>
  <c r="W17" i="12" s="1"/>
  <c r="W20" i="2"/>
  <c r="U21" i="2"/>
  <c r="Z20" i="1"/>
  <c r="Q19" i="4"/>
  <c r="U19" i="4" s="1"/>
  <c r="W19" i="4" s="1"/>
  <c r="W19" i="3"/>
  <c r="U20" i="3"/>
  <c r="O8" i="8"/>
  <c r="H21" i="15"/>
  <c r="U15" i="10"/>
  <c r="W15" i="10" s="1"/>
  <c r="U16" i="11"/>
  <c r="W16" i="11" s="1"/>
  <c r="U14" i="9"/>
  <c r="W14" i="9" s="1"/>
  <c r="C20" i="4"/>
  <c r="Q20" i="4" s="1"/>
  <c r="U20" i="4" s="1"/>
  <c r="B21" i="4"/>
  <c r="D20" i="12"/>
  <c r="D22" i="3"/>
  <c r="B13" i="6"/>
  <c r="N19" i="14"/>
  <c r="B19" i="12"/>
  <c r="C18" i="12"/>
  <c r="D17" i="10"/>
  <c r="D21" i="4"/>
  <c r="D21" i="13"/>
  <c r="C22" i="1"/>
  <c r="B23" i="1"/>
  <c r="B20" i="13"/>
  <c r="C19" i="13"/>
  <c r="Q19" i="13" s="1"/>
  <c r="C13" i="7"/>
  <c r="B14" i="7"/>
  <c r="C22" i="2"/>
  <c r="Q22" i="2" s="1"/>
  <c r="U22" i="2" s="1"/>
  <c r="B23" i="2"/>
  <c r="D23" i="2"/>
  <c r="D18" i="11"/>
  <c r="U13" i="8"/>
  <c r="W13" i="8" s="1"/>
  <c r="D16" i="9"/>
  <c r="C15" i="9"/>
  <c r="Q15" i="9" s="1"/>
  <c r="B16" i="9"/>
  <c r="C16" i="10"/>
  <c r="Q16" i="10" s="1"/>
  <c r="B17" i="10"/>
  <c r="D25" i="1"/>
  <c r="B18" i="11"/>
  <c r="C17" i="11"/>
  <c r="Q17" i="11" s="1"/>
  <c r="U21" i="1"/>
  <c r="D15" i="8"/>
  <c r="D16" i="8" s="1"/>
  <c r="B22" i="3"/>
  <c r="C21" i="3"/>
  <c r="Q21" i="3" s="1"/>
  <c r="D23" i="6"/>
  <c r="C14" i="8"/>
  <c r="Q14" i="8" s="1"/>
  <c r="B15" i="8"/>
  <c r="W21" i="1" l="1"/>
  <c r="W21" i="2"/>
  <c r="W22" i="2" s="1"/>
  <c r="W20" i="4"/>
  <c r="Q22" i="1"/>
  <c r="U22" i="1" s="1"/>
  <c r="U15" i="9"/>
  <c r="W15" i="9" s="1"/>
  <c r="Q18" i="12"/>
  <c r="U18" i="12" s="1"/>
  <c r="W18" i="12" s="1"/>
  <c r="W20" i="3"/>
  <c r="U21" i="3"/>
  <c r="Z21" i="1"/>
  <c r="O8" i="7"/>
  <c r="H22" i="15"/>
  <c r="U16" i="10"/>
  <c r="W16" i="10" s="1"/>
  <c r="U14" i="8"/>
  <c r="W14" i="8" s="1"/>
  <c r="W15" i="8" s="1"/>
  <c r="U17" i="11"/>
  <c r="W17" i="11" s="1"/>
  <c r="D17" i="8"/>
  <c r="D19" i="11"/>
  <c r="B24" i="2"/>
  <c r="C23" i="2"/>
  <c r="Q23" i="2" s="1"/>
  <c r="U23" i="2" s="1"/>
  <c r="C23" i="1"/>
  <c r="B24" i="1"/>
  <c r="D22" i="13"/>
  <c r="C19" i="12"/>
  <c r="Q19" i="12" s="1"/>
  <c r="B20" i="12"/>
  <c r="D21" i="12"/>
  <c r="B23" i="3"/>
  <c r="C22" i="3"/>
  <c r="Q22" i="3" s="1"/>
  <c r="U19" i="13"/>
  <c r="W19" i="13" s="1"/>
  <c r="D18" i="10"/>
  <c r="D23" i="3"/>
  <c r="C21" i="4"/>
  <c r="Q21" i="4" s="1"/>
  <c r="U21" i="4" s="1"/>
  <c r="B22" i="4"/>
  <c r="D26" i="1"/>
  <c r="B17" i="9"/>
  <c r="C16" i="9"/>
  <c r="Q16" i="9" s="1"/>
  <c r="U16" i="9" s="1"/>
  <c r="B16" i="8"/>
  <c r="C15" i="8"/>
  <c r="D24" i="6"/>
  <c r="B19" i="11"/>
  <c r="C18" i="11"/>
  <c r="B18" i="10"/>
  <c r="C17" i="10"/>
  <c r="Q17" i="10" s="1"/>
  <c r="D17" i="9"/>
  <c r="D24" i="2"/>
  <c r="C14" i="7"/>
  <c r="Q14" i="7" s="1"/>
  <c r="B15" i="7"/>
  <c r="B21" i="13"/>
  <c r="C20" i="13"/>
  <c r="D22" i="4"/>
  <c r="B14" i="6"/>
  <c r="C13" i="6"/>
  <c r="Q13" i="6" s="1"/>
  <c r="W22" i="1" l="1"/>
  <c r="W21" i="4"/>
  <c r="Z22" i="1"/>
  <c r="Q20" i="13"/>
  <c r="U20" i="13" s="1"/>
  <c r="W20" i="13" s="1"/>
  <c r="Q23" i="1"/>
  <c r="U23" i="1" s="1"/>
  <c r="Q18" i="11"/>
  <c r="U18" i="11" s="1"/>
  <c r="W18" i="11" s="1"/>
  <c r="W21" i="3"/>
  <c r="U22" i="3"/>
  <c r="W23" i="2"/>
  <c r="D23" i="4"/>
  <c r="W16" i="9"/>
  <c r="O8" i="6"/>
  <c r="H24" i="15"/>
  <c r="U17" i="10"/>
  <c r="W17" i="10" s="1"/>
  <c r="C14" i="6"/>
  <c r="B15" i="6"/>
  <c r="B22" i="13"/>
  <c r="C21" i="13"/>
  <c r="D18" i="9"/>
  <c r="D25" i="6"/>
  <c r="D27" i="1"/>
  <c r="D19" i="10"/>
  <c r="U19" i="12"/>
  <c r="W19" i="12" s="1"/>
  <c r="B25" i="1"/>
  <c r="C24" i="1"/>
  <c r="C24" i="2"/>
  <c r="Q24" i="2" s="1"/>
  <c r="U24" i="2" s="1"/>
  <c r="B25" i="2"/>
  <c r="U14" i="7"/>
  <c r="W14" i="7" s="1"/>
  <c r="U13" i="6"/>
  <c r="W13" i="6" s="1"/>
  <c r="D24" i="4"/>
  <c r="C15" i="7"/>
  <c r="B16" i="7"/>
  <c r="D25" i="2"/>
  <c r="B20" i="11"/>
  <c r="C19" i="11"/>
  <c r="C17" i="9"/>
  <c r="Q17" i="9" s="1"/>
  <c r="B18" i="9"/>
  <c r="C22" i="4"/>
  <c r="B23" i="4"/>
  <c r="D24" i="3"/>
  <c r="B24" i="3"/>
  <c r="C23" i="3"/>
  <c r="Q23" i="3" s="1"/>
  <c r="D22" i="12"/>
  <c r="B19" i="10"/>
  <c r="C18" i="10"/>
  <c r="C16" i="8"/>
  <c r="Q16" i="8" s="1"/>
  <c r="B17" i="8"/>
  <c r="C20" i="12"/>
  <c r="B21" i="12"/>
  <c r="D23" i="13"/>
  <c r="D20" i="11"/>
  <c r="D18" i="8"/>
  <c r="Z23" i="1" l="1"/>
  <c r="W23" i="1"/>
  <c r="Q15" i="7"/>
  <c r="U15" i="7" s="1"/>
  <c r="W15" i="7" s="1"/>
  <c r="Q20" i="12"/>
  <c r="U20" i="12" s="1"/>
  <c r="W20" i="12" s="1"/>
  <c r="Q24" i="1"/>
  <c r="U24" i="1" s="1"/>
  <c r="Q21" i="13"/>
  <c r="U21" i="13" s="1"/>
  <c r="W21" i="13" s="1"/>
  <c r="Q14" i="6"/>
  <c r="U14" i="6" s="1"/>
  <c r="W14" i="6" s="1"/>
  <c r="Q19" i="11"/>
  <c r="U19" i="11" s="1"/>
  <c r="W19" i="11" s="1"/>
  <c r="Q18" i="10"/>
  <c r="U18" i="10" s="1"/>
  <c r="W18" i="10" s="1"/>
  <c r="Q22" i="4"/>
  <c r="U22" i="4" s="1"/>
  <c r="W22" i="4" s="1"/>
  <c r="W22" i="3"/>
  <c r="U23" i="3"/>
  <c r="W24" i="2"/>
  <c r="U17" i="9"/>
  <c r="W17" i="9" s="1"/>
  <c r="D21" i="11"/>
  <c r="B18" i="8"/>
  <c r="C17" i="8"/>
  <c r="Q17" i="8" s="1"/>
  <c r="U17" i="8" s="1"/>
  <c r="B20" i="10"/>
  <c r="C19" i="10"/>
  <c r="Q19" i="10" s="1"/>
  <c r="U19" i="10" s="1"/>
  <c r="D26" i="2"/>
  <c r="D26" i="6"/>
  <c r="C21" i="12"/>
  <c r="B22" i="12"/>
  <c r="D19" i="8"/>
  <c r="U16" i="8"/>
  <c r="W16" i="8" s="1"/>
  <c r="B25" i="3"/>
  <c r="C24" i="3"/>
  <c r="Q24" i="3" s="1"/>
  <c r="D25" i="3"/>
  <c r="B19" i="9"/>
  <c r="C18" i="9"/>
  <c r="Q18" i="9" s="1"/>
  <c r="U18" i="9" s="1"/>
  <c r="C20" i="11"/>
  <c r="B21" i="11"/>
  <c r="B17" i="7"/>
  <c r="C16" i="7"/>
  <c r="D25" i="4"/>
  <c r="B26" i="2"/>
  <c r="C25" i="2"/>
  <c r="Q25" i="2" s="1"/>
  <c r="C25" i="1"/>
  <c r="B26" i="1"/>
  <c r="D28" i="1"/>
  <c r="C22" i="13"/>
  <c r="B23" i="13"/>
  <c r="D24" i="13"/>
  <c r="D23" i="12"/>
  <c r="C23" i="4"/>
  <c r="Q23" i="4" s="1"/>
  <c r="B24" i="4"/>
  <c r="D20" i="10"/>
  <c r="D19" i="9"/>
  <c r="C15" i="6"/>
  <c r="Q15" i="6" s="1"/>
  <c r="B16" i="6"/>
  <c r="W19" i="10" l="1"/>
  <c r="W24" i="1"/>
  <c r="Z24" i="1"/>
  <c r="Q22" i="13"/>
  <c r="U22" i="13" s="1"/>
  <c r="W22" i="13" s="1"/>
  <c r="Q25" i="1"/>
  <c r="U25" i="1" s="1"/>
  <c r="Q16" i="7"/>
  <c r="U16" i="7" s="1"/>
  <c r="W16" i="7" s="1"/>
  <c r="Q21" i="12"/>
  <c r="U21" i="12" s="1"/>
  <c r="W21" i="12" s="1"/>
  <c r="U25" i="2"/>
  <c r="W25" i="2" s="1"/>
  <c r="U23" i="4"/>
  <c r="W23" i="4" s="1"/>
  <c r="Q20" i="11"/>
  <c r="U20" i="11" s="1"/>
  <c r="W20" i="11" s="1"/>
  <c r="W23" i="3"/>
  <c r="W18" i="9"/>
  <c r="U24" i="3"/>
  <c r="D24" i="12"/>
  <c r="D25" i="12" s="1"/>
  <c r="D26" i="4"/>
  <c r="D27" i="4" s="1"/>
  <c r="D25" i="13"/>
  <c r="B26" i="3"/>
  <c r="C25" i="3"/>
  <c r="Q25" i="3" s="1"/>
  <c r="D27" i="6"/>
  <c r="D27" i="2"/>
  <c r="W17" i="8"/>
  <c r="D22" i="11"/>
  <c r="D21" i="10"/>
  <c r="C16" i="6"/>
  <c r="B17" i="6"/>
  <c r="D20" i="9"/>
  <c r="B25" i="4"/>
  <c r="C24" i="4"/>
  <c r="C23" i="13"/>
  <c r="B24" i="13"/>
  <c r="D29" i="1"/>
  <c r="C17" i="7"/>
  <c r="Q17" i="7" s="1"/>
  <c r="B18" i="7"/>
  <c r="D26" i="3"/>
  <c r="D20" i="8"/>
  <c r="C18" i="8"/>
  <c r="Q18" i="8" s="1"/>
  <c r="B19" i="8"/>
  <c r="U15" i="6"/>
  <c r="W15" i="6" s="1"/>
  <c r="C26" i="1"/>
  <c r="B27" i="1"/>
  <c r="C26" i="2"/>
  <c r="B27" i="2"/>
  <c r="B22" i="11"/>
  <c r="C21" i="11"/>
  <c r="Q21" i="11" s="1"/>
  <c r="C19" i="9"/>
  <c r="B20" i="9"/>
  <c r="C22" i="12"/>
  <c r="B23" i="12"/>
  <c r="C20" i="10"/>
  <c r="B21" i="10"/>
  <c r="W25" i="1" l="1"/>
  <c r="Z25" i="1"/>
  <c r="Q24" i="4"/>
  <c r="U24" i="4" s="1"/>
  <c r="W24" i="4" s="1"/>
  <c r="Q22" i="12"/>
  <c r="U22" i="12" s="1"/>
  <c r="W22" i="12" s="1"/>
  <c r="Q23" i="13"/>
  <c r="U23" i="13" s="1"/>
  <c r="W23" i="13" s="1"/>
  <c r="Q16" i="6"/>
  <c r="U16" i="6" s="1"/>
  <c r="W16" i="6" s="1"/>
  <c r="U21" i="11"/>
  <c r="W21" i="11" s="1"/>
  <c r="Q26" i="1"/>
  <c r="U26" i="1" s="1"/>
  <c r="Q26" i="2"/>
  <c r="U26" i="2" s="1"/>
  <c r="W26" i="2" s="1"/>
  <c r="Q19" i="9"/>
  <c r="U19" i="9" s="1"/>
  <c r="W19" i="9" s="1"/>
  <c r="Q20" i="10"/>
  <c r="U20" i="10" s="1"/>
  <c r="W20" i="10" s="1"/>
  <c r="W24" i="3"/>
  <c r="U25" i="3"/>
  <c r="C21" i="10"/>
  <c r="Q21" i="10" s="1"/>
  <c r="U21" i="10" s="1"/>
  <c r="B22" i="10"/>
  <c r="D27" i="3"/>
  <c r="C23" i="12"/>
  <c r="B24" i="12"/>
  <c r="U18" i="8"/>
  <c r="W18" i="8" s="1"/>
  <c r="D21" i="8"/>
  <c r="C18" i="7"/>
  <c r="B19" i="7"/>
  <c r="D30" i="1"/>
  <c r="C25" i="4"/>
  <c r="B26" i="4"/>
  <c r="B18" i="6"/>
  <c r="C17" i="6"/>
  <c r="Q17" i="6" s="1"/>
  <c r="D22" i="10"/>
  <c r="B27" i="3"/>
  <c r="C26" i="3"/>
  <c r="Q26" i="3" s="1"/>
  <c r="D28" i="4"/>
  <c r="B28" i="1"/>
  <c r="C27" i="1"/>
  <c r="U17" i="7"/>
  <c r="W17" i="7" s="1"/>
  <c r="B25" i="13"/>
  <c r="C24" i="13"/>
  <c r="D26" i="12"/>
  <c r="D28" i="6"/>
  <c r="C20" i="9"/>
  <c r="Q20" i="9" s="1"/>
  <c r="U20" i="9" s="1"/>
  <c r="B21" i="9"/>
  <c r="C22" i="11"/>
  <c r="Q22" i="11" s="1"/>
  <c r="U22" i="11" s="1"/>
  <c r="B23" i="11"/>
  <c r="C27" i="2"/>
  <c r="Q27" i="2" s="1"/>
  <c r="U27" i="2" s="1"/>
  <c r="B28" i="2"/>
  <c r="C19" i="8"/>
  <c r="Q19" i="8" s="1"/>
  <c r="U19" i="8" s="1"/>
  <c r="B20" i="8"/>
  <c r="D21" i="9"/>
  <c r="D23" i="11"/>
  <c r="D28" i="2"/>
  <c r="D26" i="13"/>
  <c r="W21" i="10" l="1"/>
  <c r="W22" i="11"/>
  <c r="W26" i="1"/>
  <c r="Z26" i="1"/>
  <c r="Q27" i="1"/>
  <c r="U27" i="1" s="1"/>
  <c r="Q24" i="13"/>
  <c r="U24" i="13" s="1"/>
  <c r="W24" i="13" s="1"/>
  <c r="Q23" i="12"/>
  <c r="U23" i="12" s="1"/>
  <c r="W23" i="12" s="1"/>
  <c r="Q25" i="4"/>
  <c r="U25" i="4" s="1"/>
  <c r="W25" i="4" s="1"/>
  <c r="Q18" i="7"/>
  <c r="U18" i="7" s="1"/>
  <c r="W18" i="7" s="1"/>
  <c r="W27" i="2"/>
  <c r="W20" i="9"/>
  <c r="W25" i="3"/>
  <c r="U26" i="3"/>
  <c r="W19" i="8"/>
  <c r="D24" i="11"/>
  <c r="B22" i="9"/>
  <c r="C21" i="9"/>
  <c r="Q21" i="9" s="1"/>
  <c r="U21" i="9" s="1"/>
  <c r="D29" i="2"/>
  <c r="D27" i="13"/>
  <c r="D22" i="9"/>
  <c r="B29" i="2"/>
  <c r="C28" i="2"/>
  <c r="B26" i="13"/>
  <c r="C25" i="13"/>
  <c r="B28" i="3"/>
  <c r="C27" i="3"/>
  <c r="Q27" i="3" s="1"/>
  <c r="U17" i="6"/>
  <c r="W17" i="6" s="1"/>
  <c r="C19" i="7"/>
  <c r="Q19" i="7" s="1"/>
  <c r="B20" i="7"/>
  <c r="D22" i="8"/>
  <c r="B25" i="12"/>
  <c r="C24" i="12"/>
  <c r="D28" i="3"/>
  <c r="B21" i="8"/>
  <c r="C20" i="8"/>
  <c r="Q20" i="8" s="1"/>
  <c r="U20" i="8" s="1"/>
  <c r="D29" i="6"/>
  <c r="D27" i="12"/>
  <c r="D29" i="4"/>
  <c r="B19" i="6"/>
  <c r="C18" i="6"/>
  <c r="C22" i="10"/>
  <c r="Q22" i="10" s="1"/>
  <c r="U22" i="10" s="1"/>
  <c r="B23" i="10"/>
  <c r="C23" i="11"/>
  <c r="B24" i="11"/>
  <c r="C28" i="1"/>
  <c r="B29" i="1"/>
  <c r="D23" i="10"/>
  <c r="C26" i="4"/>
  <c r="B27" i="4"/>
  <c r="D31" i="1"/>
  <c r="Q25" i="13" l="1"/>
  <c r="U25" i="13" s="1"/>
  <c r="W25" i="13" s="1"/>
  <c r="W22" i="10"/>
  <c r="W27" i="1"/>
  <c r="Z27" i="1"/>
  <c r="Q24" i="12"/>
  <c r="U24" i="12" s="1"/>
  <c r="W24" i="12" s="1"/>
  <c r="Q26" i="4"/>
  <c r="U26" i="4" s="1"/>
  <c r="W26" i="4" s="1"/>
  <c r="Q18" i="6"/>
  <c r="U18" i="6" s="1"/>
  <c r="W18" i="6" s="1"/>
  <c r="Q28" i="1"/>
  <c r="U28" i="1" s="1"/>
  <c r="Q28" i="2"/>
  <c r="U28" i="2" s="1"/>
  <c r="W28" i="2" s="1"/>
  <c r="U27" i="3"/>
  <c r="Q23" i="11"/>
  <c r="U23" i="11" s="1"/>
  <c r="W23" i="11" s="1"/>
  <c r="W21" i="9"/>
  <c r="W26" i="3"/>
  <c r="W20" i="8"/>
  <c r="B22" i="8"/>
  <c r="C21" i="8"/>
  <c r="Q21" i="8" s="1"/>
  <c r="U21" i="8" s="1"/>
  <c r="D23" i="8"/>
  <c r="C28" i="3"/>
  <c r="Q28" i="3" s="1"/>
  <c r="B29" i="3"/>
  <c r="C26" i="13"/>
  <c r="B27" i="13"/>
  <c r="B28" i="4"/>
  <c r="C27" i="4"/>
  <c r="D24" i="10"/>
  <c r="C24" i="11"/>
  <c r="Q24" i="11" s="1"/>
  <c r="U24" i="11" s="1"/>
  <c r="B25" i="11"/>
  <c r="B20" i="6"/>
  <c r="C19" i="6"/>
  <c r="D30" i="6"/>
  <c r="C25" i="12"/>
  <c r="B26" i="12"/>
  <c r="B21" i="7"/>
  <c r="C20" i="7"/>
  <c r="D23" i="9"/>
  <c r="B23" i="9"/>
  <c r="C22" i="9"/>
  <c r="Q22" i="9" s="1"/>
  <c r="U22" i="9" s="1"/>
  <c r="D32" i="1"/>
  <c r="B24" i="10"/>
  <c r="C23" i="10"/>
  <c r="D30" i="4"/>
  <c r="C29" i="1"/>
  <c r="B30" i="1"/>
  <c r="D28" i="12"/>
  <c r="D29" i="3"/>
  <c r="U19" i="7"/>
  <c r="W19" i="7" s="1"/>
  <c r="C29" i="2"/>
  <c r="Q29" i="2" s="1"/>
  <c r="U29" i="2" s="1"/>
  <c r="B30" i="2"/>
  <c r="D30" i="2"/>
  <c r="D28" i="13"/>
  <c r="D25" i="11"/>
  <c r="W27" i="3" l="1"/>
  <c r="W21" i="8"/>
  <c r="W28" i="1"/>
  <c r="Z28" i="1"/>
  <c r="W24" i="11"/>
  <c r="Q29" i="1"/>
  <c r="U29" i="1" s="1"/>
  <c r="Q19" i="6"/>
  <c r="U19" i="6" s="1"/>
  <c r="W19" i="6" s="1"/>
  <c r="Q20" i="7"/>
  <c r="U20" i="7" s="1"/>
  <c r="W20" i="7" s="1"/>
  <c r="Q25" i="12"/>
  <c r="U25" i="12" s="1"/>
  <c r="W25" i="12" s="1"/>
  <c r="Q27" i="4"/>
  <c r="U27" i="4" s="1"/>
  <c r="W27" i="4" s="1"/>
  <c r="Q26" i="13"/>
  <c r="U26" i="13" s="1"/>
  <c r="W26" i="13" s="1"/>
  <c r="Q23" i="10"/>
  <c r="U23" i="10" s="1"/>
  <c r="W23" i="10" s="1"/>
  <c r="W29" i="2"/>
  <c r="W22" i="9"/>
  <c r="U28" i="3"/>
  <c r="D29" i="13"/>
  <c r="D26" i="11"/>
  <c r="D29" i="12"/>
  <c r="B25" i="10"/>
  <c r="C24" i="10"/>
  <c r="Q24" i="10" s="1"/>
  <c r="U24" i="10" s="1"/>
  <c r="D24" i="9"/>
  <c r="B22" i="7"/>
  <c r="C21" i="7"/>
  <c r="C20" i="6"/>
  <c r="B21" i="6"/>
  <c r="B29" i="4"/>
  <c r="C28" i="4"/>
  <c r="C29" i="3"/>
  <c r="Q29" i="3" s="1"/>
  <c r="B30" i="3"/>
  <c r="C22" i="8"/>
  <c r="Q22" i="8" s="1"/>
  <c r="U22" i="8" s="1"/>
  <c r="W22" i="8" s="1"/>
  <c r="B23" i="8"/>
  <c r="D31" i="2"/>
  <c r="D30" i="3"/>
  <c r="B31" i="1"/>
  <c r="C30" i="1"/>
  <c r="D31" i="4"/>
  <c r="B24" i="9"/>
  <c r="C23" i="9"/>
  <c r="C26" i="12"/>
  <c r="B27" i="12"/>
  <c r="D31" i="6"/>
  <c r="C25" i="11"/>
  <c r="Q25" i="11" s="1"/>
  <c r="B26" i="11"/>
  <c r="D25" i="10"/>
  <c r="B28" i="13"/>
  <c r="C27" i="13"/>
  <c r="D24" i="8"/>
  <c r="B31" i="2"/>
  <c r="C30" i="2"/>
  <c r="D33" i="1"/>
  <c r="W28" i="3" l="1"/>
  <c r="W24" i="10"/>
  <c r="W29" i="1"/>
  <c r="Z29" i="1"/>
  <c r="Q26" i="12"/>
  <c r="U26" i="12" s="1"/>
  <c r="W26" i="12" s="1"/>
  <c r="Q27" i="13"/>
  <c r="U27" i="13" s="1"/>
  <c r="W27" i="13" s="1"/>
  <c r="Q30" i="1"/>
  <c r="U30" i="1" s="1"/>
  <c r="Q21" i="7"/>
  <c r="U21" i="7" s="1"/>
  <c r="W21" i="7" s="1"/>
  <c r="Q23" i="9"/>
  <c r="U23" i="9" s="1"/>
  <c r="W23" i="9" s="1"/>
  <c r="U25" i="11"/>
  <c r="W25" i="11" s="1"/>
  <c r="Q28" i="4"/>
  <c r="U28" i="4" s="1"/>
  <c r="W28" i="4" s="1"/>
  <c r="Q20" i="6"/>
  <c r="U20" i="6" s="1"/>
  <c r="W20" i="6" s="1"/>
  <c r="Q30" i="2"/>
  <c r="U30" i="2" s="1"/>
  <c r="W30" i="2" s="1"/>
  <c r="U29" i="3"/>
  <c r="D25" i="8"/>
  <c r="C27" i="12"/>
  <c r="B28" i="12"/>
  <c r="D32" i="4"/>
  <c r="B32" i="2"/>
  <c r="C31" i="2"/>
  <c r="D26" i="10"/>
  <c r="C24" i="9"/>
  <c r="Q24" i="9" s="1"/>
  <c r="U24" i="9" s="1"/>
  <c r="B25" i="9"/>
  <c r="D31" i="3"/>
  <c r="D32" i="2"/>
  <c r="C30" i="3"/>
  <c r="Q30" i="3" s="1"/>
  <c r="B31" i="3"/>
  <c r="B30" i="4"/>
  <c r="C29" i="4"/>
  <c r="D25" i="9"/>
  <c r="D27" i="11"/>
  <c r="D34" i="1"/>
  <c r="C28" i="13"/>
  <c r="B29" i="13"/>
  <c r="B27" i="11"/>
  <c r="C26" i="11"/>
  <c r="D32" i="6"/>
  <c r="B32" i="1"/>
  <c r="C31" i="1"/>
  <c r="C23" i="8"/>
  <c r="Q23" i="8" s="1"/>
  <c r="U23" i="8" s="1"/>
  <c r="W23" i="8" s="1"/>
  <c r="B24" i="8"/>
  <c r="B22" i="6"/>
  <c r="C21" i="6"/>
  <c r="B23" i="7"/>
  <c r="C22" i="7"/>
  <c r="D30" i="12"/>
  <c r="B26" i="10"/>
  <c r="C25" i="10"/>
  <c r="D30" i="13"/>
  <c r="W29" i="3" l="1"/>
  <c r="W30" i="1"/>
  <c r="Z30" i="1"/>
  <c r="Q28" i="13"/>
  <c r="U28" i="13" s="1"/>
  <c r="W28" i="13" s="1"/>
  <c r="Q29" i="4"/>
  <c r="U29" i="4" s="1"/>
  <c r="W29" i="4" s="1"/>
  <c r="Q21" i="6"/>
  <c r="U21" i="6" s="1"/>
  <c r="W21" i="6" s="1"/>
  <c r="Q27" i="12"/>
  <c r="U27" i="12" s="1"/>
  <c r="W27" i="12" s="1"/>
  <c r="Q22" i="7"/>
  <c r="U22" i="7" s="1"/>
  <c r="W22" i="7" s="1"/>
  <c r="Q31" i="1"/>
  <c r="U31" i="1" s="1"/>
  <c r="Q26" i="11"/>
  <c r="U26" i="11" s="1"/>
  <c r="W26" i="11" s="1"/>
  <c r="Q31" i="2"/>
  <c r="U31" i="2" s="1"/>
  <c r="W31" i="2" s="1"/>
  <c r="Q25" i="10"/>
  <c r="U25" i="10" s="1"/>
  <c r="W25" i="10" s="1"/>
  <c r="W24" i="9"/>
  <c r="U30" i="3"/>
  <c r="W30" i="3" s="1"/>
  <c r="C22" i="6"/>
  <c r="B23" i="6"/>
  <c r="B28" i="11"/>
  <c r="C27" i="11"/>
  <c r="Q27" i="11" s="1"/>
  <c r="U27" i="11" s="1"/>
  <c r="D28" i="11"/>
  <c r="C31" i="3"/>
  <c r="Q31" i="3" s="1"/>
  <c r="B32" i="3"/>
  <c r="D33" i="2"/>
  <c r="B26" i="9"/>
  <c r="C25" i="9"/>
  <c r="Q25" i="9" s="1"/>
  <c r="U25" i="9" s="1"/>
  <c r="D27" i="10"/>
  <c r="C26" i="10"/>
  <c r="B27" i="10"/>
  <c r="D31" i="13"/>
  <c r="C23" i="7"/>
  <c r="B24" i="7"/>
  <c r="B25" i="8"/>
  <c r="C24" i="8"/>
  <c r="Q24" i="8" s="1"/>
  <c r="U24" i="8" s="1"/>
  <c r="W24" i="8" s="1"/>
  <c r="C32" i="1"/>
  <c r="B33" i="1"/>
  <c r="D33" i="6"/>
  <c r="B30" i="13"/>
  <c r="C29" i="13"/>
  <c r="D35" i="1"/>
  <c r="D33" i="4"/>
  <c r="D31" i="12"/>
  <c r="D26" i="9"/>
  <c r="C30" i="4"/>
  <c r="B31" i="4"/>
  <c r="D32" i="3"/>
  <c r="B33" i="2"/>
  <c r="C32" i="2"/>
  <c r="B29" i="12"/>
  <c r="C28" i="12"/>
  <c r="D26" i="8"/>
  <c r="W27" i="11" l="1"/>
  <c r="W31" i="1"/>
  <c r="Z31" i="1"/>
  <c r="Q30" i="4"/>
  <c r="U30" i="4" s="1"/>
  <c r="W30" i="4" s="1"/>
  <c r="Q32" i="1"/>
  <c r="U32" i="1" s="1"/>
  <c r="Q26" i="10"/>
  <c r="U26" i="10" s="1"/>
  <c r="W26" i="10" s="1"/>
  <c r="Q28" i="12"/>
  <c r="U28" i="12" s="1"/>
  <c r="W28" i="12" s="1"/>
  <c r="Q32" i="2"/>
  <c r="U32" i="2" s="1"/>
  <c r="W32" i="2" s="1"/>
  <c r="Q23" i="7"/>
  <c r="U23" i="7" s="1"/>
  <c r="W23" i="7" s="1"/>
  <c r="Q22" i="6"/>
  <c r="U22" i="6" s="1"/>
  <c r="W22" i="6" s="1"/>
  <c r="Q29" i="13"/>
  <c r="U29" i="13" s="1"/>
  <c r="W29" i="13" s="1"/>
  <c r="W25" i="9"/>
  <c r="U31" i="3"/>
  <c r="W31" i="3" s="1"/>
  <c r="D27" i="8"/>
  <c r="D33" i="3"/>
  <c r="B34" i="2"/>
  <c r="C33" i="2"/>
  <c r="Q33" i="2" s="1"/>
  <c r="U33" i="2" s="1"/>
  <c r="B32" i="4"/>
  <c r="C31" i="4"/>
  <c r="D27" i="9"/>
  <c r="D32" i="12"/>
  <c r="C30" i="13"/>
  <c r="B31" i="13"/>
  <c r="C33" i="1"/>
  <c r="B34" i="1"/>
  <c r="C25" i="8"/>
  <c r="Q25" i="8" s="1"/>
  <c r="U25" i="8" s="1"/>
  <c r="W25" i="8" s="1"/>
  <c r="B26" i="8"/>
  <c r="D34" i="2"/>
  <c r="C28" i="11"/>
  <c r="Q28" i="11" s="1"/>
  <c r="U28" i="11" s="1"/>
  <c r="B29" i="11"/>
  <c r="C29" i="12"/>
  <c r="B30" i="12"/>
  <c r="D36" i="1"/>
  <c r="C24" i="7"/>
  <c r="B25" i="7"/>
  <c r="D32" i="13"/>
  <c r="C26" i="9"/>
  <c r="B27" i="9"/>
  <c r="C32" i="3"/>
  <c r="Q32" i="3" s="1"/>
  <c r="B33" i="3"/>
  <c r="D29" i="11"/>
  <c r="C23" i="6"/>
  <c r="B24" i="6"/>
  <c r="D34" i="4"/>
  <c r="D34" i="6"/>
  <c r="C27" i="10"/>
  <c r="Q27" i="10" s="1"/>
  <c r="U27" i="10" s="1"/>
  <c r="B28" i="10"/>
  <c r="D28" i="10"/>
  <c r="W28" i="11" l="1"/>
  <c r="W27" i="10"/>
  <c r="W33" i="2"/>
  <c r="W32" i="1"/>
  <c r="Z32" i="1"/>
  <c r="Q24" i="7"/>
  <c r="U24" i="7" s="1"/>
  <c r="W24" i="7" s="1"/>
  <c r="Q29" i="12"/>
  <c r="U29" i="12" s="1"/>
  <c r="W29" i="12" s="1"/>
  <c r="Q30" i="13"/>
  <c r="U30" i="13" s="1"/>
  <c r="W30" i="13" s="1"/>
  <c r="Q31" i="4"/>
  <c r="U31" i="4" s="1"/>
  <c r="W31" i="4" s="1"/>
  <c r="Q26" i="9"/>
  <c r="U26" i="9" s="1"/>
  <c r="W26" i="9" s="1"/>
  <c r="Q23" i="6"/>
  <c r="U23" i="6" s="1"/>
  <c r="W23" i="6" s="1"/>
  <c r="Q33" i="1"/>
  <c r="U33" i="1" s="1"/>
  <c r="U32" i="3"/>
  <c r="W32" i="3" s="1"/>
  <c r="B34" i="3"/>
  <c r="C33" i="3"/>
  <c r="Q33" i="3" s="1"/>
  <c r="D29" i="10"/>
  <c r="D35" i="4"/>
  <c r="C28" i="10"/>
  <c r="Q28" i="10" s="1"/>
  <c r="B29" i="10"/>
  <c r="D35" i="6"/>
  <c r="B25" i="6"/>
  <c r="C24" i="6"/>
  <c r="D30" i="11"/>
  <c r="C27" i="9"/>
  <c r="Q27" i="9" s="1"/>
  <c r="B28" i="9"/>
  <c r="D33" i="13"/>
  <c r="C30" i="12"/>
  <c r="B31" i="12"/>
  <c r="B27" i="8"/>
  <c r="C26" i="8"/>
  <c r="Q26" i="8" s="1"/>
  <c r="U26" i="8" s="1"/>
  <c r="W26" i="8" s="1"/>
  <c r="D28" i="9"/>
  <c r="D34" i="3"/>
  <c r="B26" i="7"/>
  <c r="C25" i="7"/>
  <c r="D37" i="1"/>
  <c r="B32" i="13"/>
  <c r="C31" i="13"/>
  <c r="D33" i="12"/>
  <c r="C34" i="2"/>
  <c r="Q34" i="2" s="1"/>
  <c r="U34" i="2" s="1"/>
  <c r="B35" i="2"/>
  <c r="B30" i="11"/>
  <c r="C29" i="11"/>
  <c r="D35" i="2"/>
  <c r="B35" i="1"/>
  <c r="C34" i="1"/>
  <c r="B33" i="4"/>
  <c r="C32" i="4"/>
  <c r="D28" i="8"/>
  <c r="W33" i="1" l="1"/>
  <c r="W34" i="2"/>
  <c r="Z33" i="1"/>
  <c r="Q25" i="7"/>
  <c r="U25" i="7" s="1"/>
  <c r="W25" i="7" s="1"/>
  <c r="Q34" i="1"/>
  <c r="U34" i="1" s="1"/>
  <c r="Q32" i="4"/>
  <c r="U32" i="4" s="1"/>
  <c r="W32" i="4" s="1"/>
  <c r="Q31" i="13"/>
  <c r="U31" i="13" s="1"/>
  <c r="W31" i="13" s="1"/>
  <c r="Q24" i="6"/>
  <c r="U24" i="6" s="1"/>
  <c r="W24" i="6" s="1"/>
  <c r="Q30" i="12"/>
  <c r="U30" i="12" s="1"/>
  <c r="W30" i="12" s="1"/>
  <c r="U27" i="9"/>
  <c r="W27" i="9" s="1"/>
  <c r="U28" i="10"/>
  <c r="W28" i="10" s="1"/>
  <c r="Q29" i="11"/>
  <c r="U29" i="11" s="1"/>
  <c r="W29" i="11" s="1"/>
  <c r="U33" i="3"/>
  <c r="W33" i="3" s="1"/>
  <c r="D34" i="13"/>
  <c r="B36" i="1"/>
  <c r="C35" i="1"/>
  <c r="D34" i="12"/>
  <c r="C27" i="8"/>
  <c r="Q27" i="8" s="1"/>
  <c r="U27" i="8" s="1"/>
  <c r="W27" i="8" s="1"/>
  <c r="B28" i="8"/>
  <c r="D36" i="6"/>
  <c r="D37" i="6" s="1"/>
  <c r="D38" i="6" s="1"/>
  <c r="D39" i="6" s="1"/>
  <c r="D30" i="10"/>
  <c r="B36" i="2"/>
  <c r="C35" i="2"/>
  <c r="Q35" i="2" s="1"/>
  <c r="U35" i="2" s="1"/>
  <c r="C26" i="7"/>
  <c r="B27" i="7"/>
  <c r="C33" i="4"/>
  <c r="B34" i="4"/>
  <c r="B31" i="11"/>
  <c r="C30" i="11"/>
  <c r="Q30" i="11" s="1"/>
  <c r="U30" i="11" s="1"/>
  <c r="D38" i="1"/>
  <c r="D29" i="9"/>
  <c r="C31" i="12"/>
  <c r="B32" i="12"/>
  <c r="D35" i="13"/>
  <c r="C25" i="6"/>
  <c r="B26" i="6"/>
  <c r="C29" i="10"/>
  <c r="B30" i="10"/>
  <c r="D36" i="4"/>
  <c r="D29" i="8"/>
  <c r="D36" i="2"/>
  <c r="B33" i="13"/>
  <c r="C32" i="13"/>
  <c r="D35" i="3"/>
  <c r="C28" i="9"/>
  <c r="B29" i="9"/>
  <c r="D31" i="11"/>
  <c r="B35" i="3"/>
  <c r="C34" i="3"/>
  <c r="Q34" i="3" s="1"/>
  <c r="W35" i="2" l="1"/>
  <c r="W30" i="11"/>
  <c r="W34" i="1"/>
  <c r="Z34" i="1"/>
  <c r="Q32" i="13"/>
  <c r="U32" i="13" s="1"/>
  <c r="W32" i="13" s="1"/>
  <c r="Q25" i="6"/>
  <c r="U25" i="6" s="1"/>
  <c r="W25" i="6" s="1"/>
  <c r="Q31" i="12"/>
  <c r="U31" i="12" s="1"/>
  <c r="W31" i="12" s="1"/>
  <c r="Q33" i="4"/>
  <c r="U33" i="4" s="1"/>
  <c r="W33" i="4" s="1"/>
  <c r="Q35" i="1"/>
  <c r="U35" i="1" s="1"/>
  <c r="Q29" i="10"/>
  <c r="U29" i="10" s="1"/>
  <c r="W29" i="10" s="1"/>
  <c r="Q26" i="7"/>
  <c r="U26" i="7" s="1"/>
  <c r="W26" i="7" s="1"/>
  <c r="Q28" i="9"/>
  <c r="U28" i="9" s="1"/>
  <c r="W28" i="9" s="1"/>
  <c r="U34" i="3"/>
  <c r="W34" i="3" s="1"/>
  <c r="D30" i="8"/>
  <c r="B31" i="10"/>
  <c r="C30" i="10"/>
  <c r="Q30" i="10" s="1"/>
  <c r="U30" i="10" s="1"/>
  <c r="B33" i="12"/>
  <c r="C32" i="12"/>
  <c r="D30" i="9"/>
  <c r="D31" i="10"/>
  <c r="B29" i="8"/>
  <c r="C28" i="8"/>
  <c r="Q28" i="8" s="1"/>
  <c r="U28" i="8" s="1"/>
  <c r="W28" i="8" s="1"/>
  <c r="D35" i="12"/>
  <c r="D32" i="11"/>
  <c r="D37" i="2"/>
  <c r="C33" i="13"/>
  <c r="B34" i="13"/>
  <c r="C31" i="11"/>
  <c r="Q31" i="11" s="1"/>
  <c r="B32" i="11"/>
  <c r="B28" i="7"/>
  <c r="C27" i="7"/>
  <c r="B37" i="2"/>
  <c r="C36" i="2"/>
  <c r="C35" i="3"/>
  <c r="Q35" i="3" s="1"/>
  <c r="B36" i="3"/>
  <c r="C29" i="9"/>
  <c r="Q29" i="9" s="1"/>
  <c r="B30" i="9"/>
  <c r="D36" i="3"/>
  <c r="D37" i="4"/>
  <c r="C26" i="6"/>
  <c r="B27" i="6"/>
  <c r="D36" i="13"/>
  <c r="D39" i="1"/>
  <c r="B35" i="4"/>
  <c r="C34" i="4"/>
  <c r="D40" i="6"/>
  <c r="C36" i="1"/>
  <c r="B37" i="1"/>
  <c r="W35" i="1" l="1"/>
  <c r="Z35" i="1"/>
  <c r="W30" i="10"/>
  <c r="Q27" i="7"/>
  <c r="U27" i="7" s="1"/>
  <c r="W27" i="7" s="1"/>
  <c r="Q36" i="1"/>
  <c r="U36" i="1" s="1"/>
  <c r="Q26" i="6"/>
  <c r="U26" i="6" s="1"/>
  <c r="W26" i="6" s="1"/>
  <c r="Q33" i="13"/>
  <c r="U33" i="13" s="1"/>
  <c r="W33" i="13" s="1"/>
  <c r="Q32" i="12"/>
  <c r="U32" i="12" s="1"/>
  <c r="W32" i="12" s="1"/>
  <c r="Q34" i="4"/>
  <c r="U34" i="4" s="1"/>
  <c r="W34" i="4" s="1"/>
  <c r="U31" i="11"/>
  <c r="W31" i="11" s="1"/>
  <c r="U29" i="9"/>
  <c r="W29" i="9" s="1"/>
  <c r="Q36" i="2"/>
  <c r="U36" i="2" s="1"/>
  <c r="W36" i="2" s="1"/>
  <c r="U35" i="3"/>
  <c r="W35" i="3" s="1"/>
  <c r="B31" i="9"/>
  <c r="C30" i="9"/>
  <c r="Q30" i="9" s="1"/>
  <c r="U30" i="9" s="1"/>
  <c r="D33" i="11"/>
  <c r="D32" i="10"/>
  <c r="C31" i="10"/>
  <c r="Q31" i="10" s="1"/>
  <c r="B32" i="10"/>
  <c r="B36" i="4"/>
  <c r="C35" i="4"/>
  <c r="D41" i="6"/>
  <c r="D37" i="13"/>
  <c r="B29" i="7"/>
  <c r="C28" i="7"/>
  <c r="C34" i="13"/>
  <c r="B35" i="13"/>
  <c r="D38" i="2"/>
  <c r="B30" i="8"/>
  <c r="C29" i="8"/>
  <c r="Q29" i="8" s="1"/>
  <c r="U29" i="8" s="1"/>
  <c r="W29" i="8" s="1"/>
  <c r="C33" i="12"/>
  <c r="B34" i="12"/>
  <c r="B38" i="1"/>
  <c r="C37" i="1"/>
  <c r="D40" i="1"/>
  <c r="B28" i="6"/>
  <c r="C27" i="6"/>
  <c r="D38" i="4"/>
  <c r="D37" i="3"/>
  <c r="C36" i="3"/>
  <c r="Q36" i="3" s="1"/>
  <c r="B37" i="3"/>
  <c r="C37" i="2"/>
  <c r="Q37" i="2" s="1"/>
  <c r="B38" i="2"/>
  <c r="C32" i="11"/>
  <c r="B33" i="11"/>
  <c r="D36" i="12"/>
  <c r="D31" i="9"/>
  <c r="D31" i="8"/>
  <c r="W36" i="1" l="1"/>
  <c r="Z36" i="1"/>
  <c r="Q35" i="4"/>
  <c r="U35" i="4" s="1"/>
  <c r="W35" i="4" s="1"/>
  <c r="Q34" i="13"/>
  <c r="U34" i="13" s="1"/>
  <c r="W34" i="13" s="1"/>
  <c r="Q32" i="11"/>
  <c r="U32" i="11" s="1"/>
  <c r="W32" i="11" s="1"/>
  <c r="U37" i="2"/>
  <c r="W37" i="2" s="1"/>
  <c r="U31" i="10"/>
  <c r="W31" i="10" s="1"/>
  <c r="Q27" i="6"/>
  <c r="U27" i="6" s="1"/>
  <c r="W27" i="6" s="1"/>
  <c r="Q37" i="1"/>
  <c r="U37" i="1" s="1"/>
  <c r="Q33" i="12"/>
  <c r="U33" i="12" s="1"/>
  <c r="W33" i="12" s="1"/>
  <c r="Q28" i="7"/>
  <c r="U28" i="7" s="1"/>
  <c r="W28" i="7" s="1"/>
  <c r="W30" i="9"/>
  <c r="U36" i="3"/>
  <c r="W36" i="3" s="1"/>
  <c r="D37" i="12"/>
  <c r="C38" i="2"/>
  <c r="Q38" i="2" s="1"/>
  <c r="U38" i="2" s="1"/>
  <c r="B39" i="2"/>
  <c r="B29" i="6"/>
  <c r="C28" i="6"/>
  <c r="D42" i="6"/>
  <c r="B33" i="10"/>
  <c r="C32" i="10"/>
  <c r="D33" i="10"/>
  <c r="D39" i="4"/>
  <c r="C38" i="1"/>
  <c r="B39" i="1"/>
  <c r="D38" i="13"/>
  <c r="B32" i="9"/>
  <c r="C31" i="9"/>
  <c r="D32" i="9"/>
  <c r="C33" i="11"/>
  <c r="B34" i="11"/>
  <c r="D39" i="2"/>
  <c r="D32" i="8"/>
  <c r="B38" i="3"/>
  <c r="C37" i="3"/>
  <c r="Q37" i="3" s="1"/>
  <c r="D38" i="3"/>
  <c r="D41" i="1"/>
  <c r="C34" i="12"/>
  <c r="B35" i="12"/>
  <c r="C30" i="8"/>
  <c r="Q30" i="8" s="1"/>
  <c r="U30" i="8" s="1"/>
  <c r="W30" i="8" s="1"/>
  <c r="B31" i="8"/>
  <c r="B36" i="13"/>
  <c r="C35" i="13"/>
  <c r="B30" i="7"/>
  <c r="C29" i="7"/>
  <c r="C36" i="4"/>
  <c r="B37" i="4"/>
  <c r="D34" i="11"/>
  <c r="W38" i="2" l="1"/>
  <c r="W37" i="1"/>
  <c r="Z37" i="1"/>
  <c r="Q36" i="4"/>
  <c r="U36" i="4" s="1"/>
  <c r="W36" i="4" s="1"/>
  <c r="Q35" i="13"/>
  <c r="U35" i="13" s="1"/>
  <c r="W35" i="13" s="1"/>
  <c r="Q29" i="7"/>
  <c r="U29" i="7" s="1"/>
  <c r="W29" i="7" s="1"/>
  <c r="Q31" i="9"/>
  <c r="U31" i="9" s="1"/>
  <c r="W31" i="9" s="1"/>
  <c r="Q34" i="12"/>
  <c r="U34" i="12" s="1"/>
  <c r="W34" i="12" s="1"/>
  <c r="Q38" i="1"/>
  <c r="U38" i="1" s="1"/>
  <c r="Q28" i="6"/>
  <c r="U28" i="6" s="1"/>
  <c r="W28" i="6" s="1"/>
  <c r="Q33" i="11"/>
  <c r="U33" i="11" s="1"/>
  <c r="W33" i="11" s="1"/>
  <c r="Q32" i="10"/>
  <c r="U32" i="10" s="1"/>
  <c r="W32" i="10" s="1"/>
  <c r="U37" i="3"/>
  <c r="W37" i="3" s="1"/>
  <c r="B37" i="13"/>
  <c r="C36" i="13"/>
  <c r="B36" i="12"/>
  <c r="C35" i="12"/>
  <c r="D42" i="1"/>
  <c r="D33" i="8"/>
  <c r="B35" i="11"/>
  <c r="C34" i="11"/>
  <c r="Q34" i="11" s="1"/>
  <c r="U34" i="11" s="1"/>
  <c r="D33" i="9"/>
  <c r="C33" i="10"/>
  <c r="Q33" i="10" s="1"/>
  <c r="U33" i="10" s="1"/>
  <c r="B34" i="10"/>
  <c r="D35" i="11"/>
  <c r="B38" i="4"/>
  <c r="C37" i="4"/>
  <c r="C31" i="8"/>
  <c r="Q31" i="8" s="1"/>
  <c r="U31" i="8" s="1"/>
  <c r="W31" i="8" s="1"/>
  <c r="B32" i="8"/>
  <c r="B39" i="3"/>
  <c r="C38" i="3"/>
  <c r="Q38" i="3" s="1"/>
  <c r="D39" i="13"/>
  <c r="D34" i="10"/>
  <c r="B30" i="6"/>
  <c r="C29" i="6"/>
  <c r="B31" i="7"/>
  <c r="C30" i="7"/>
  <c r="D39" i="3"/>
  <c r="D40" i="2"/>
  <c r="D41" i="2" s="1"/>
  <c r="B33" i="9"/>
  <c r="C32" i="9"/>
  <c r="C39" i="1"/>
  <c r="B40" i="1"/>
  <c r="D40" i="4"/>
  <c r="D43" i="6"/>
  <c r="B40" i="2"/>
  <c r="C39" i="2"/>
  <c r="D38" i="12"/>
  <c r="C40" i="2" l="1"/>
  <c r="B41" i="2"/>
  <c r="C41" i="2" s="1"/>
  <c r="Q41" i="2" s="1"/>
  <c r="U41" i="2" s="1"/>
  <c r="Q40" i="2"/>
  <c r="Q36" i="13"/>
  <c r="U36" i="13" s="1"/>
  <c r="W36" i="13" s="1"/>
  <c r="W34" i="11"/>
  <c r="W38" i="1"/>
  <c r="Z38" i="1"/>
  <c r="W33" i="10"/>
  <c r="Q37" i="4"/>
  <c r="U37" i="4" s="1"/>
  <c r="W37" i="4" s="1"/>
  <c r="Q30" i="7"/>
  <c r="U30" i="7" s="1"/>
  <c r="W30" i="7" s="1"/>
  <c r="Q39" i="2"/>
  <c r="U39" i="2" s="1"/>
  <c r="W39" i="2" s="1"/>
  <c r="Q39" i="1"/>
  <c r="U39" i="1" s="1"/>
  <c r="Q35" i="12"/>
  <c r="U35" i="12" s="1"/>
  <c r="W35" i="12" s="1"/>
  <c r="Q32" i="9"/>
  <c r="U32" i="9" s="1"/>
  <c r="W32" i="9" s="1"/>
  <c r="Q29" i="6"/>
  <c r="U29" i="6" s="1"/>
  <c r="W29" i="6" s="1"/>
  <c r="U38" i="3"/>
  <c r="W38" i="3" s="1"/>
  <c r="D39" i="12"/>
  <c r="D41" i="4"/>
  <c r="C40" i="1"/>
  <c r="B41" i="1"/>
  <c r="C33" i="9"/>
  <c r="Q33" i="9" s="1"/>
  <c r="U33" i="9" s="1"/>
  <c r="B34" i="9"/>
  <c r="B32" i="7"/>
  <c r="C31" i="7"/>
  <c r="C30" i="6"/>
  <c r="B31" i="6"/>
  <c r="C39" i="3"/>
  <c r="Q39" i="3" s="1"/>
  <c r="B40" i="3"/>
  <c r="D36" i="11"/>
  <c r="C35" i="11"/>
  <c r="Q35" i="11" s="1"/>
  <c r="U35" i="11" s="1"/>
  <c r="B36" i="11"/>
  <c r="B37" i="12"/>
  <c r="C36" i="12"/>
  <c r="D40" i="3"/>
  <c r="D40" i="13"/>
  <c r="B33" i="8"/>
  <c r="C32" i="8"/>
  <c r="Q32" i="8" s="1"/>
  <c r="U32" i="8" s="1"/>
  <c r="W32" i="8" s="1"/>
  <c r="C38" i="4"/>
  <c r="B39" i="4"/>
  <c r="B35" i="10"/>
  <c r="C34" i="10"/>
  <c r="Q34" i="10" s="1"/>
  <c r="U34" i="10" s="1"/>
  <c r="D34" i="9"/>
  <c r="D43" i="1"/>
  <c r="D35" i="10"/>
  <c r="D34" i="8"/>
  <c r="C37" i="13"/>
  <c r="B38" i="13"/>
  <c r="W35" i="11" l="1"/>
  <c r="W34" i="10"/>
  <c r="W39" i="1"/>
  <c r="Z39" i="1"/>
  <c r="Q36" i="12"/>
  <c r="U36" i="12" s="1"/>
  <c r="W36" i="12" s="1"/>
  <c r="Q31" i="7"/>
  <c r="U31" i="7" s="1"/>
  <c r="W31" i="7" s="1"/>
  <c r="Q38" i="4"/>
  <c r="U38" i="4" s="1"/>
  <c r="W38" i="4" s="1"/>
  <c r="Q37" i="13"/>
  <c r="U37" i="13" s="1"/>
  <c r="W37" i="13" s="1"/>
  <c r="Q30" i="6"/>
  <c r="U30" i="6" s="1"/>
  <c r="W30" i="6" s="1"/>
  <c r="Q40" i="1"/>
  <c r="U40" i="1" s="1"/>
  <c r="W33" i="9"/>
  <c r="U39" i="3"/>
  <c r="W39" i="3" s="1"/>
  <c r="B39" i="13"/>
  <c r="C38" i="13"/>
  <c r="D35" i="8"/>
  <c r="D35" i="9"/>
  <c r="C39" i="4"/>
  <c r="B40" i="4"/>
  <c r="B34" i="8"/>
  <c r="C33" i="8"/>
  <c r="Q33" i="8" s="1"/>
  <c r="U33" i="8" s="1"/>
  <c r="W33" i="8" s="1"/>
  <c r="B41" i="3"/>
  <c r="C40" i="3"/>
  <c r="Q40" i="3" s="1"/>
  <c r="C34" i="9"/>
  <c r="B35" i="9"/>
  <c r="D42" i="4"/>
  <c r="B38" i="12"/>
  <c r="C37" i="12"/>
  <c r="U40" i="2"/>
  <c r="W40" i="2" s="1"/>
  <c r="W41" i="2" s="1"/>
  <c r="W42" i="2" s="1"/>
  <c r="W43" i="2" s="1"/>
  <c r="Q44" i="2"/>
  <c r="C12" i="15" s="1"/>
  <c r="D36" i="10"/>
  <c r="C35" i="10"/>
  <c r="B36" i="10"/>
  <c r="D41" i="13"/>
  <c r="D41" i="3"/>
  <c r="C36" i="11"/>
  <c r="Q36" i="11" s="1"/>
  <c r="U36" i="11" s="1"/>
  <c r="B37" i="11"/>
  <c r="D37" i="11"/>
  <c r="B32" i="6"/>
  <c r="C31" i="6"/>
  <c r="B33" i="7"/>
  <c r="C32" i="7"/>
  <c r="C41" i="1"/>
  <c r="B42" i="1"/>
  <c r="D40" i="12"/>
  <c r="W36" i="11" l="1"/>
  <c r="W40" i="1"/>
  <c r="Z40" i="1"/>
  <c r="Q31" i="6"/>
  <c r="U31" i="6" s="1"/>
  <c r="W31" i="6" s="1"/>
  <c r="Q39" i="4"/>
  <c r="U39" i="4" s="1"/>
  <c r="W39" i="4" s="1"/>
  <c r="Q38" i="13"/>
  <c r="U38" i="13" s="1"/>
  <c r="W38" i="13" s="1"/>
  <c r="Q34" i="9"/>
  <c r="U34" i="9" s="1"/>
  <c r="W34" i="9" s="1"/>
  <c r="Q41" i="1"/>
  <c r="U41" i="1" s="1"/>
  <c r="Q35" i="10"/>
  <c r="U35" i="10" s="1"/>
  <c r="W35" i="10" s="1"/>
  <c r="Q32" i="7"/>
  <c r="U32" i="7" s="1"/>
  <c r="W32" i="7" s="1"/>
  <c r="Q37" i="12"/>
  <c r="U37" i="12" s="1"/>
  <c r="W37" i="12" s="1"/>
  <c r="W44" i="2"/>
  <c r="W46" i="2" s="1"/>
  <c r="U40" i="3"/>
  <c r="W40" i="3" s="1"/>
  <c r="D41" i="12"/>
  <c r="C42" i="1"/>
  <c r="B43" i="1"/>
  <c r="C43" i="1" s="1"/>
  <c r="Q43" i="1" s="1"/>
  <c r="B34" i="7"/>
  <c r="C33" i="7"/>
  <c r="D38" i="11"/>
  <c r="D42" i="13"/>
  <c r="C38" i="12"/>
  <c r="B39" i="12"/>
  <c r="B36" i="9"/>
  <c r="C35" i="9"/>
  <c r="Q35" i="9" s="1"/>
  <c r="U35" i="9" s="1"/>
  <c r="B42" i="3"/>
  <c r="C41" i="3"/>
  <c r="Q41" i="3" s="1"/>
  <c r="C34" i="8"/>
  <c r="Q34" i="8" s="1"/>
  <c r="U34" i="8" s="1"/>
  <c r="W34" i="8" s="1"/>
  <c r="B35" i="8"/>
  <c r="D36" i="8"/>
  <c r="B33" i="6"/>
  <c r="C32" i="6"/>
  <c r="C37" i="11"/>
  <c r="B38" i="11"/>
  <c r="D42" i="3"/>
  <c r="C36" i="10"/>
  <c r="Q36" i="10" s="1"/>
  <c r="U36" i="10" s="1"/>
  <c r="B37" i="10"/>
  <c r="D37" i="10"/>
  <c r="B41" i="4"/>
  <c r="C40" i="4"/>
  <c r="D36" i="9"/>
  <c r="B40" i="13"/>
  <c r="C39" i="13"/>
  <c r="E12" i="15" l="1"/>
  <c r="W36" i="10"/>
  <c r="W41" i="1"/>
  <c r="Z41" i="1"/>
  <c r="Q39" i="13"/>
  <c r="U39" i="13" s="1"/>
  <c r="W39" i="13" s="1"/>
  <c r="Q32" i="6"/>
  <c r="U32" i="6" s="1"/>
  <c r="W32" i="6" s="1"/>
  <c r="Q40" i="4"/>
  <c r="U40" i="4" s="1"/>
  <c r="W40" i="4" s="1"/>
  <c r="Q38" i="12"/>
  <c r="U38" i="12" s="1"/>
  <c r="W38" i="12" s="1"/>
  <c r="Q33" i="7"/>
  <c r="U33" i="7" s="1"/>
  <c r="W33" i="7" s="1"/>
  <c r="Q42" i="1"/>
  <c r="U42" i="1" s="1"/>
  <c r="Q37" i="11"/>
  <c r="U37" i="11" s="1"/>
  <c r="W37" i="11" s="1"/>
  <c r="W35" i="9"/>
  <c r="U41" i="3"/>
  <c r="W41" i="3" s="1"/>
  <c r="B41" i="13"/>
  <c r="C40" i="13"/>
  <c r="B39" i="11"/>
  <c r="C38" i="11"/>
  <c r="Q38" i="11" s="1"/>
  <c r="U38" i="11" s="1"/>
  <c r="B34" i="6"/>
  <c r="C33" i="6"/>
  <c r="B36" i="8"/>
  <c r="C35" i="8"/>
  <c r="Q35" i="8" s="1"/>
  <c r="U35" i="8" s="1"/>
  <c r="W35" i="8" s="1"/>
  <c r="C42" i="3"/>
  <c r="Q42" i="3" s="1"/>
  <c r="B43" i="3"/>
  <c r="C43" i="3" s="1"/>
  <c r="C39" i="12"/>
  <c r="B40" i="12"/>
  <c r="D43" i="13"/>
  <c r="B35" i="7"/>
  <c r="C34" i="7"/>
  <c r="C41" i="4"/>
  <c r="B42" i="4"/>
  <c r="C42" i="4" s="1"/>
  <c r="Q42" i="4" s="1"/>
  <c r="D38" i="10"/>
  <c r="D37" i="9"/>
  <c r="C37" i="10"/>
  <c r="Q37" i="10" s="1"/>
  <c r="B38" i="10"/>
  <c r="D43" i="3"/>
  <c r="Q43" i="3" s="1"/>
  <c r="D37" i="8"/>
  <c r="C36" i="9"/>
  <c r="B37" i="9"/>
  <c r="D39" i="11"/>
  <c r="U43" i="1"/>
  <c r="D42" i="12"/>
  <c r="Q44" i="1" l="1"/>
  <c r="C11" i="15" s="1"/>
  <c r="W38" i="11"/>
  <c r="W42" i="1"/>
  <c r="W43" i="1" s="1"/>
  <c r="W44" i="1" s="1"/>
  <c r="W46" i="1" s="1"/>
  <c r="W49" i="1" s="1"/>
  <c r="Z42" i="1"/>
  <c r="Z43" i="1" s="1"/>
  <c r="Q39" i="12"/>
  <c r="U39" i="12" s="1"/>
  <c r="W39" i="12" s="1"/>
  <c r="Q40" i="13"/>
  <c r="U40" i="13" s="1"/>
  <c r="W40" i="13" s="1"/>
  <c r="Q41" i="4"/>
  <c r="U41" i="4" s="1"/>
  <c r="W41" i="4" s="1"/>
  <c r="U37" i="10"/>
  <c r="W37" i="10" s="1"/>
  <c r="Q34" i="7"/>
  <c r="U34" i="7" s="1"/>
  <c r="W34" i="7" s="1"/>
  <c r="Q33" i="6"/>
  <c r="U33" i="6" s="1"/>
  <c r="W33" i="6" s="1"/>
  <c r="Q36" i="9"/>
  <c r="U36" i="9" s="1"/>
  <c r="W36" i="9" s="1"/>
  <c r="U42" i="3"/>
  <c r="W42" i="3" s="1"/>
  <c r="D40" i="11"/>
  <c r="U43" i="3"/>
  <c r="Q44" i="3"/>
  <c r="C13" i="15" s="1"/>
  <c r="U42" i="4"/>
  <c r="C35" i="7"/>
  <c r="B36" i="7"/>
  <c r="C40" i="12"/>
  <c r="B41" i="12"/>
  <c r="C39" i="11"/>
  <c r="Q39" i="11" s="1"/>
  <c r="B40" i="11"/>
  <c r="B38" i="9"/>
  <c r="C37" i="9"/>
  <c r="Q37" i="9" s="1"/>
  <c r="U37" i="9" s="1"/>
  <c r="D38" i="8"/>
  <c r="B39" i="10"/>
  <c r="C38" i="10"/>
  <c r="Q38" i="10" s="1"/>
  <c r="U38" i="10" s="1"/>
  <c r="D39" i="10"/>
  <c r="C34" i="6"/>
  <c r="B35" i="6"/>
  <c r="D38" i="9"/>
  <c r="B37" i="8"/>
  <c r="C36" i="8"/>
  <c r="Q36" i="8" s="1"/>
  <c r="U36" i="8" s="1"/>
  <c r="W36" i="8" s="1"/>
  <c r="C41" i="13"/>
  <c r="B42" i="13"/>
  <c r="Q44" i="4" l="1"/>
  <c r="C14" i="15" s="1"/>
  <c r="W38" i="10"/>
  <c r="Q34" i="6"/>
  <c r="U34" i="6" s="1"/>
  <c r="W34" i="6" s="1"/>
  <c r="Q40" i="12"/>
  <c r="U40" i="12" s="1"/>
  <c r="W40" i="12" s="1"/>
  <c r="Q41" i="13"/>
  <c r="U41" i="13" s="1"/>
  <c r="W41" i="13" s="1"/>
  <c r="U39" i="11"/>
  <c r="W39" i="11" s="1"/>
  <c r="W42" i="4"/>
  <c r="W43" i="4" s="1"/>
  <c r="W44" i="4" s="1"/>
  <c r="E14" i="15" s="1"/>
  <c r="Q35" i="7"/>
  <c r="U35" i="7" s="1"/>
  <c r="W35" i="7" s="1"/>
  <c r="E11" i="15"/>
  <c r="W37" i="9"/>
  <c r="W43" i="3"/>
  <c r="W44" i="3" s="1"/>
  <c r="W46" i="3" s="1"/>
  <c r="B40" i="10"/>
  <c r="C39" i="10"/>
  <c r="Q39" i="10" s="1"/>
  <c r="U39" i="10" s="1"/>
  <c r="Z12" i="2"/>
  <c r="Z13" i="2" s="1"/>
  <c r="Z14" i="2" s="1"/>
  <c r="Z15" i="2" s="1"/>
  <c r="Z16" i="2" s="1"/>
  <c r="Z17" i="2" s="1"/>
  <c r="Z18" i="2" s="1"/>
  <c r="Z19" i="2" s="1"/>
  <c r="Z20" i="2" s="1"/>
  <c r="Z21" i="2" s="1"/>
  <c r="Z22" i="2" s="1"/>
  <c r="Z23" i="2" s="1"/>
  <c r="Z24" i="2" s="1"/>
  <c r="Z25" i="2" s="1"/>
  <c r="Z26" i="2" s="1"/>
  <c r="Z27" i="2" s="1"/>
  <c r="Z28" i="2" s="1"/>
  <c r="Z29" i="2" s="1"/>
  <c r="Z30" i="2" s="1"/>
  <c r="Z31" i="2" s="1"/>
  <c r="Z32" i="2" s="1"/>
  <c r="Z33" i="2" s="1"/>
  <c r="Z34" i="2" s="1"/>
  <c r="Z35" i="2" s="1"/>
  <c r="Z36" i="2" s="1"/>
  <c r="Z37" i="2" s="1"/>
  <c r="Z38" i="2" s="1"/>
  <c r="Z39" i="2" s="1"/>
  <c r="Z40" i="2" s="1"/>
  <c r="Z41" i="2" s="1"/>
  <c r="Z42" i="2" s="1"/>
  <c r="Z43" i="2" s="1"/>
  <c r="W48" i="2"/>
  <c r="W49" i="2" s="1"/>
  <c r="AJ49" i="1"/>
  <c r="AK49" i="1" s="1"/>
  <c r="AL49" i="1" s="1"/>
  <c r="B42" i="12"/>
  <c r="C42" i="12" s="1"/>
  <c r="Q42" i="12" s="1"/>
  <c r="C41" i="12"/>
  <c r="B36" i="6"/>
  <c r="C35" i="6"/>
  <c r="D40" i="10"/>
  <c r="C38" i="9"/>
  <c r="B39" i="9"/>
  <c r="B41" i="11"/>
  <c r="C40" i="11"/>
  <c r="D41" i="11"/>
  <c r="B43" i="13"/>
  <c r="C43" i="13" s="1"/>
  <c r="Q43" i="13" s="1"/>
  <c r="C42" i="13"/>
  <c r="C37" i="8"/>
  <c r="Q37" i="8" s="1"/>
  <c r="U37" i="8" s="1"/>
  <c r="W37" i="8" s="1"/>
  <c r="B38" i="8"/>
  <c r="D39" i="9"/>
  <c r="D39" i="8"/>
  <c r="B37" i="7"/>
  <c r="C36" i="7"/>
  <c r="E13" i="15" l="1"/>
  <c r="W39" i="10"/>
  <c r="W46" i="4"/>
  <c r="Q36" i="7"/>
  <c r="U36" i="7" s="1"/>
  <c r="W36" i="7" s="1"/>
  <c r="Q42" i="13"/>
  <c r="U42" i="13" s="1"/>
  <c r="W42" i="13" s="1"/>
  <c r="Q41" i="12"/>
  <c r="U41" i="12" s="1"/>
  <c r="W41" i="12" s="1"/>
  <c r="Q35" i="6"/>
  <c r="U35" i="6" s="1"/>
  <c r="W35" i="6" s="1"/>
  <c r="W36" i="6" s="1"/>
  <c r="W37" i="6" s="1"/>
  <c r="W38" i="6" s="1"/>
  <c r="Q40" i="11"/>
  <c r="U40" i="11" s="1"/>
  <c r="W40" i="11" s="1"/>
  <c r="Q38" i="9"/>
  <c r="U38" i="9" s="1"/>
  <c r="W38" i="9" s="1"/>
  <c r="D40" i="9"/>
  <c r="D42" i="11"/>
  <c r="B40" i="9"/>
  <c r="C39" i="9"/>
  <c r="D41" i="10"/>
  <c r="AM49" i="1"/>
  <c r="X51" i="1" s="1"/>
  <c r="C37" i="7"/>
  <c r="B38" i="7"/>
  <c r="D40" i="8"/>
  <c r="C38" i="8"/>
  <c r="Q38" i="8" s="1"/>
  <c r="U38" i="8" s="1"/>
  <c r="W38" i="8" s="1"/>
  <c r="B39" i="8"/>
  <c r="U43" i="13"/>
  <c r="U42" i="12"/>
  <c r="W48" i="3"/>
  <c r="W49" i="3" s="1"/>
  <c r="AJ49" i="2"/>
  <c r="Z12" i="3"/>
  <c r="Z13" i="3" s="1"/>
  <c r="Z14" i="3" s="1"/>
  <c r="Z15" i="3" s="1"/>
  <c r="Z16" i="3" s="1"/>
  <c r="Z17" i="3" s="1"/>
  <c r="Z18" i="3" s="1"/>
  <c r="C40" i="10"/>
  <c r="B41" i="10"/>
  <c r="B42" i="11"/>
  <c r="C41" i="11"/>
  <c r="B37" i="6"/>
  <c r="C36" i="6"/>
  <c r="Q44" i="13" l="1"/>
  <c r="C15" i="15" s="1"/>
  <c r="Q44" i="12"/>
  <c r="C16" i="15" s="1"/>
  <c r="W43" i="13"/>
  <c r="W44" i="13" s="1"/>
  <c r="E15" i="15" s="1"/>
  <c r="Q37" i="7"/>
  <c r="U37" i="7" s="1"/>
  <c r="W37" i="7" s="1"/>
  <c r="W42" i="12"/>
  <c r="W43" i="12" s="1"/>
  <c r="W44" i="12" s="1"/>
  <c r="W46" i="12" s="1"/>
  <c r="Q39" i="9"/>
  <c r="U39" i="9" s="1"/>
  <c r="W39" i="9" s="1"/>
  <c r="Q40" i="10"/>
  <c r="U40" i="10" s="1"/>
  <c r="W40" i="10" s="1"/>
  <c r="Q41" i="11"/>
  <c r="U41" i="11" s="1"/>
  <c r="W41" i="11" s="1"/>
  <c r="Z19" i="3"/>
  <c r="Z20" i="3" s="1"/>
  <c r="Z21" i="3" s="1"/>
  <c r="Z22" i="3" s="1"/>
  <c r="Z23" i="3" s="1"/>
  <c r="Z24" i="3" s="1"/>
  <c r="Z25" i="3" s="1"/>
  <c r="Z26" i="3" s="1"/>
  <c r="Z27" i="3" s="1"/>
  <c r="Z28" i="3" s="1"/>
  <c r="Z29" i="3" s="1"/>
  <c r="Z30" i="3" s="1"/>
  <c r="Z31" i="3" s="1"/>
  <c r="Z32" i="3" s="1"/>
  <c r="Z33" i="3" s="1"/>
  <c r="Z34" i="3" s="1"/>
  <c r="Z35" i="3" s="1"/>
  <c r="Z36" i="3" s="1"/>
  <c r="Z37" i="3" s="1"/>
  <c r="Z38" i="3" s="1"/>
  <c r="Z39" i="3" s="1"/>
  <c r="Z40" i="3" s="1"/>
  <c r="Z41" i="3" s="1"/>
  <c r="Z42" i="3" s="1"/>
  <c r="Z43" i="3" s="1"/>
  <c r="W48" i="4"/>
  <c r="W49" i="4" s="1"/>
  <c r="AJ49" i="3"/>
  <c r="Z12" i="4"/>
  <c r="Z13" i="4" s="1"/>
  <c r="Z14" i="4" s="1"/>
  <c r="Z15" i="4" s="1"/>
  <c r="Z16" i="4" s="1"/>
  <c r="Z17" i="4" s="1"/>
  <c r="Z18" i="4" s="1"/>
  <c r="Z19" i="4" s="1"/>
  <c r="Z20" i="4" s="1"/>
  <c r="Z21" i="4" s="1"/>
  <c r="Z22" i="4" s="1"/>
  <c r="Z23" i="4" s="1"/>
  <c r="Z24" i="4" s="1"/>
  <c r="Z25" i="4" s="1"/>
  <c r="Z26" i="4" s="1"/>
  <c r="Z27" i="4" s="1"/>
  <c r="Z28" i="4" s="1"/>
  <c r="Z29" i="4" s="1"/>
  <c r="Z30" i="4" s="1"/>
  <c r="Z31" i="4" s="1"/>
  <c r="Z32" i="4" s="1"/>
  <c r="Z33" i="4" s="1"/>
  <c r="Z34" i="4" s="1"/>
  <c r="Z35" i="4" s="1"/>
  <c r="Z36" i="4" s="1"/>
  <c r="Z37" i="4" s="1"/>
  <c r="Z38" i="4" s="1"/>
  <c r="Z39" i="4" s="1"/>
  <c r="Z40" i="4" s="1"/>
  <c r="Z41" i="4" s="1"/>
  <c r="Z42" i="4" s="1"/>
  <c r="Z43" i="4" s="1"/>
  <c r="B40" i="8"/>
  <c r="C39" i="8"/>
  <c r="Q39" i="8" s="1"/>
  <c r="U39" i="8" s="1"/>
  <c r="W39" i="8" s="1"/>
  <c r="B38" i="6"/>
  <c r="C37" i="6"/>
  <c r="B42" i="10"/>
  <c r="C41" i="10"/>
  <c r="D42" i="10"/>
  <c r="D43" i="11"/>
  <c r="D41" i="9"/>
  <c r="C42" i="11"/>
  <c r="B43" i="11"/>
  <c r="C43" i="11" s="1"/>
  <c r="D41" i="8"/>
  <c r="AK49" i="2"/>
  <c r="AL49" i="2" s="1"/>
  <c r="AM49" i="2" s="1"/>
  <c r="X51" i="2" s="1"/>
  <c r="B39" i="7"/>
  <c r="C38" i="7"/>
  <c r="B41" i="9"/>
  <c r="C40" i="9"/>
  <c r="Q40" i="9" s="1"/>
  <c r="U40" i="9" s="1"/>
  <c r="W46" i="13" l="1"/>
  <c r="W40" i="9"/>
  <c r="E16" i="15"/>
  <c r="Q43" i="11"/>
  <c r="U43" i="11" s="1"/>
  <c r="Q38" i="7"/>
  <c r="U38" i="7" s="1"/>
  <c r="W38" i="7" s="1"/>
  <c r="Q42" i="11"/>
  <c r="U42" i="11" s="1"/>
  <c r="W42" i="11" s="1"/>
  <c r="Q41" i="10"/>
  <c r="U41" i="10" s="1"/>
  <c r="W41" i="10" s="1"/>
  <c r="B39" i="6"/>
  <c r="C38" i="6"/>
  <c r="B43" i="10"/>
  <c r="C43" i="10" s="1"/>
  <c r="C42" i="10"/>
  <c r="Q42" i="10" s="1"/>
  <c r="U42" i="10" s="1"/>
  <c r="C41" i="9"/>
  <c r="Q41" i="9" s="1"/>
  <c r="U41" i="9" s="1"/>
  <c r="B42" i="9"/>
  <c r="C42" i="9" s="1"/>
  <c r="D42" i="9"/>
  <c r="C39" i="7"/>
  <c r="B40" i="7"/>
  <c r="D42" i="8"/>
  <c r="D43" i="10"/>
  <c r="Q43" i="10" s="1"/>
  <c r="C40" i="8"/>
  <c r="Q40" i="8" s="1"/>
  <c r="U40" i="8" s="1"/>
  <c r="W40" i="8" s="1"/>
  <c r="B41" i="8"/>
  <c r="AK49" i="3"/>
  <c r="AL49" i="3" s="1"/>
  <c r="AM49" i="3" s="1"/>
  <c r="X51" i="3" s="1"/>
  <c r="AJ49" i="4"/>
  <c r="W48" i="13"/>
  <c r="Z12" i="13" s="1"/>
  <c r="Z13" i="13" s="1"/>
  <c r="Z14" i="13" s="1"/>
  <c r="Z15" i="13" s="1"/>
  <c r="Z16" i="13" s="1"/>
  <c r="Z17" i="13" s="1"/>
  <c r="Z18" i="13" s="1"/>
  <c r="Z19" i="13" s="1"/>
  <c r="Z20" i="13" s="1"/>
  <c r="Z21" i="13" s="1"/>
  <c r="Z22" i="13" s="1"/>
  <c r="Z23" i="13" s="1"/>
  <c r="Z24" i="13" s="1"/>
  <c r="Z25" i="13" s="1"/>
  <c r="Z26" i="13" s="1"/>
  <c r="Z27" i="13" s="1"/>
  <c r="Z28" i="13" s="1"/>
  <c r="Z29" i="13" s="1"/>
  <c r="Z30" i="13" s="1"/>
  <c r="Z31" i="13" s="1"/>
  <c r="Z32" i="13" s="1"/>
  <c r="Z33" i="13" s="1"/>
  <c r="Z34" i="13" s="1"/>
  <c r="Z35" i="13" s="1"/>
  <c r="Z36" i="13" s="1"/>
  <c r="Z37" i="13" s="1"/>
  <c r="Z38" i="13" s="1"/>
  <c r="Z39" i="13" s="1"/>
  <c r="Z40" i="13" s="1"/>
  <c r="Z41" i="13" s="1"/>
  <c r="Z42" i="13" s="1"/>
  <c r="Z43" i="13" s="1"/>
  <c r="W41" i="9" l="1"/>
  <c r="Q44" i="11"/>
  <c r="C17" i="15" s="1"/>
  <c r="W42" i="10"/>
  <c r="W43" i="11"/>
  <c r="W44" i="11" s="1"/>
  <c r="E17" i="15" s="1"/>
  <c r="Q39" i="7"/>
  <c r="U39" i="7" s="1"/>
  <c r="W39" i="7" s="1"/>
  <c r="Q42" i="9"/>
  <c r="W49" i="13"/>
  <c r="D43" i="8"/>
  <c r="AK49" i="4"/>
  <c r="AL49" i="4" s="1"/>
  <c r="AM49" i="4" s="1"/>
  <c r="X51" i="4" s="1"/>
  <c r="C41" i="8"/>
  <c r="Q41" i="8" s="1"/>
  <c r="U41" i="8" s="1"/>
  <c r="W41" i="8" s="1"/>
  <c r="B42" i="8"/>
  <c r="U43" i="10"/>
  <c r="Q44" i="10"/>
  <c r="C18" i="15" s="1"/>
  <c r="B41" i="7"/>
  <c r="C40" i="7"/>
  <c r="C39" i="6"/>
  <c r="B40" i="6"/>
  <c r="W46" i="11" l="1"/>
  <c r="W43" i="10"/>
  <c r="W44" i="10" s="1"/>
  <c r="W46" i="10" s="1"/>
  <c r="Q39" i="6"/>
  <c r="U39" i="6" s="1"/>
  <c r="W39" i="6" s="1"/>
  <c r="Q40" i="7"/>
  <c r="U40" i="7" s="1"/>
  <c r="W40" i="7" s="1"/>
  <c r="U42" i="9"/>
  <c r="W42" i="9" s="1"/>
  <c r="W43" i="9" s="1"/>
  <c r="Q44" i="9"/>
  <c r="C19" i="15" s="1"/>
  <c r="C40" i="6"/>
  <c r="B41" i="6"/>
  <c r="C41" i="7"/>
  <c r="B42" i="7"/>
  <c r="C42" i="7" s="1"/>
  <c r="Q42" i="7" s="1"/>
  <c r="B43" i="8"/>
  <c r="C43" i="8" s="1"/>
  <c r="Q43" i="8" s="1"/>
  <c r="C42" i="8"/>
  <c r="Q42" i="8" s="1"/>
  <c r="U42" i="8" s="1"/>
  <c r="W42" i="8" s="1"/>
  <c r="AJ49" i="13"/>
  <c r="AK49" i="13" s="1"/>
  <c r="AL49" i="13" s="1"/>
  <c r="W48" i="12"/>
  <c r="E18" i="15" l="1"/>
  <c r="Q40" i="6"/>
  <c r="U40" i="6" s="1"/>
  <c r="W40" i="6" s="1"/>
  <c r="Q41" i="7"/>
  <c r="U41" i="7" s="1"/>
  <c r="W41" i="7" s="1"/>
  <c r="W44" i="9"/>
  <c r="W46" i="9" s="1"/>
  <c r="U43" i="8"/>
  <c r="W43" i="8" s="1"/>
  <c r="Q44" i="8"/>
  <c r="C20" i="15" s="1"/>
  <c r="Z12" i="12"/>
  <c r="Z13" i="12" s="1"/>
  <c r="Z14" i="12" s="1"/>
  <c r="Z15" i="12" s="1"/>
  <c r="Z16" i="12" s="1"/>
  <c r="Z17" i="12" s="1"/>
  <c r="Z18" i="12" s="1"/>
  <c r="Z19" i="12" s="1"/>
  <c r="Z20" i="12" s="1"/>
  <c r="Z21" i="12" s="1"/>
  <c r="Z22" i="12" s="1"/>
  <c r="Z23" i="12" s="1"/>
  <c r="Z24" i="12" s="1"/>
  <c r="Z25" i="12" s="1"/>
  <c r="Z26" i="12" s="1"/>
  <c r="Z27" i="12" s="1"/>
  <c r="Z28" i="12" s="1"/>
  <c r="Z29" i="12" s="1"/>
  <c r="Z30" i="12" s="1"/>
  <c r="Z31" i="12" s="1"/>
  <c r="Z32" i="12" s="1"/>
  <c r="Z33" i="12" s="1"/>
  <c r="Z34" i="12" s="1"/>
  <c r="Z35" i="12" s="1"/>
  <c r="Z36" i="12" s="1"/>
  <c r="Z37" i="12" s="1"/>
  <c r="Z38" i="12" s="1"/>
  <c r="Z39" i="12" s="1"/>
  <c r="Z40" i="12" s="1"/>
  <c r="Z41" i="12" s="1"/>
  <c r="Z42" i="12" s="1"/>
  <c r="Z43" i="12" s="1"/>
  <c r="W49" i="12"/>
  <c r="AM49" i="13"/>
  <c r="X51" i="13" s="1"/>
  <c r="U42" i="7"/>
  <c r="B42" i="6"/>
  <c r="C41" i="6"/>
  <c r="Q44" i="7" l="1"/>
  <c r="C21" i="15" s="1"/>
  <c r="W44" i="8"/>
  <c r="E20" i="15" s="1"/>
  <c r="Q41" i="6"/>
  <c r="U41" i="6" s="1"/>
  <c r="W41" i="6" s="1"/>
  <c r="W42" i="7"/>
  <c r="W43" i="7" s="1"/>
  <c r="W44" i="7" s="1"/>
  <c r="E21" i="15" s="1"/>
  <c r="E19" i="15"/>
  <c r="B43" i="6"/>
  <c r="C43" i="6" s="1"/>
  <c r="C42" i="6"/>
  <c r="Q42" i="6" s="1"/>
  <c r="W48" i="11"/>
  <c r="AJ49" i="12"/>
  <c r="AK49" i="12" s="1"/>
  <c r="AL49" i="12" s="1"/>
  <c r="W46" i="8" l="1"/>
  <c r="W46" i="7"/>
  <c r="Z12" i="11"/>
  <c r="Z13" i="11" s="1"/>
  <c r="Z14" i="11" s="1"/>
  <c r="Z15" i="11" s="1"/>
  <c r="Z16" i="11" s="1"/>
  <c r="Z17" i="11" s="1"/>
  <c r="Z18" i="11" s="1"/>
  <c r="Z19" i="11" s="1"/>
  <c r="Z20" i="11" s="1"/>
  <c r="Z21" i="11" s="1"/>
  <c r="Z22" i="11" s="1"/>
  <c r="Z23" i="11" s="1"/>
  <c r="Z24" i="11" s="1"/>
  <c r="Z25" i="11" s="1"/>
  <c r="Z26" i="11" s="1"/>
  <c r="Z27" i="11" s="1"/>
  <c r="Z28" i="11" s="1"/>
  <c r="Z29" i="11" s="1"/>
  <c r="Z30" i="11" s="1"/>
  <c r="Z31" i="11" s="1"/>
  <c r="Z32" i="11" s="1"/>
  <c r="Z33" i="11" s="1"/>
  <c r="Z34" i="11" s="1"/>
  <c r="Z35" i="11" s="1"/>
  <c r="Z36" i="11" s="1"/>
  <c r="Z37" i="11" s="1"/>
  <c r="Z38" i="11" s="1"/>
  <c r="Z39" i="11" s="1"/>
  <c r="Z40" i="11" s="1"/>
  <c r="Z41" i="11" s="1"/>
  <c r="Z42" i="11" s="1"/>
  <c r="Z43" i="11" s="1"/>
  <c r="W49" i="11"/>
  <c r="AM49" i="12"/>
  <c r="X51" i="12" s="1"/>
  <c r="U42" i="6"/>
  <c r="W42" i="6" s="1"/>
  <c r="W43" i="6" s="1"/>
  <c r="W44" i="6" s="1"/>
  <c r="Q44" i="6"/>
  <c r="C22" i="15" s="1"/>
  <c r="C24" i="15" s="1"/>
  <c r="W46" i="6" l="1"/>
  <c r="E22" i="15"/>
  <c r="E24" i="15" s="1"/>
  <c r="AJ49" i="11"/>
  <c r="W48" i="10"/>
  <c r="Z12" i="10" l="1"/>
  <c r="Z13" i="10" s="1"/>
  <c r="Z14" i="10" s="1"/>
  <c r="Z15" i="10" s="1"/>
  <c r="Z16" i="10" s="1"/>
  <c r="Z17" i="10" s="1"/>
  <c r="Z18" i="10" s="1"/>
  <c r="Z19" i="10" s="1"/>
  <c r="Z20" i="10" s="1"/>
  <c r="Z21" i="10" s="1"/>
  <c r="Z22" i="10" s="1"/>
  <c r="Z23" i="10" s="1"/>
  <c r="Z24" i="10" s="1"/>
  <c r="Z25" i="10" s="1"/>
  <c r="Z26" i="10" s="1"/>
  <c r="Z27" i="10" s="1"/>
  <c r="Z28" i="10" s="1"/>
  <c r="Z29" i="10" s="1"/>
  <c r="Z30" i="10" s="1"/>
  <c r="Z31" i="10" s="1"/>
  <c r="Z32" i="10" s="1"/>
  <c r="Z33" i="10" s="1"/>
  <c r="Z34" i="10" s="1"/>
  <c r="Z35" i="10" s="1"/>
  <c r="Z36" i="10" s="1"/>
  <c r="Z37" i="10" s="1"/>
  <c r="Z38" i="10" s="1"/>
  <c r="Z39" i="10" s="1"/>
  <c r="Z40" i="10" s="1"/>
  <c r="Z41" i="10" s="1"/>
  <c r="Z42" i="10" s="1"/>
  <c r="Z43" i="10" s="1"/>
  <c r="W49" i="10"/>
  <c r="AK49" i="11"/>
  <c r="AL49" i="11" s="1"/>
  <c r="AM49" i="11" s="1"/>
  <c r="X51" i="11" s="1"/>
  <c r="W48" i="9" l="1"/>
  <c r="AJ49" i="10"/>
  <c r="AK49" i="10" l="1"/>
  <c r="AL49" i="10" s="1"/>
  <c r="AM49" i="10" s="1"/>
  <c r="X51" i="10" s="1"/>
  <c r="Z12" i="9"/>
  <c r="Z13" i="9" s="1"/>
  <c r="Z14" i="9" s="1"/>
  <c r="Z15" i="9" s="1"/>
  <c r="Z16" i="9" s="1"/>
  <c r="Z17" i="9" s="1"/>
  <c r="Z18" i="9" s="1"/>
  <c r="Z19" i="9" s="1"/>
  <c r="Z20" i="9" s="1"/>
  <c r="Z21" i="9" s="1"/>
  <c r="Z22" i="9" s="1"/>
  <c r="Z23" i="9" s="1"/>
  <c r="Z24" i="9" s="1"/>
  <c r="Z25" i="9" s="1"/>
  <c r="Z26" i="9" s="1"/>
  <c r="Z27" i="9" s="1"/>
  <c r="Z28" i="9" s="1"/>
  <c r="Z29" i="9" s="1"/>
  <c r="Z30" i="9" s="1"/>
  <c r="Z31" i="9" s="1"/>
  <c r="Z32" i="9" s="1"/>
  <c r="Z33" i="9" s="1"/>
  <c r="Z34" i="9" s="1"/>
  <c r="Z35" i="9" s="1"/>
  <c r="Z36" i="9" s="1"/>
  <c r="Z37" i="9" s="1"/>
  <c r="Z38" i="9" s="1"/>
  <c r="Z39" i="9" s="1"/>
  <c r="Z40" i="9" s="1"/>
  <c r="Z41" i="9" s="1"/>
  <c r="Z42" i="9" s="1"/>
  <c r="Z43" i="9" s="1"/>
  <c r="W49" i="9"/>
  <c r="AJ49" i="9" l="1"/>
  <c r="W48" i="8"/>
  <c r="Z12" i="8" l="1"/>
  <c r="Z13" i="8" s="1"/>
  <c r="Z14" i="8" s="1"/>
  <c r="Z15" i="8" s="1"/>
  <c r="Z16" i="8" s="1"/>
  <c r="Z17" i="8" s="1"/>
  <c r="Z18" i="8" s="1"/>
  <c r="Z19" i="8" s="1"/>
  <c r="Z20" i="8" s="1"/>
  <c r="Z21" i="8" s="1"/>
  <c r="Z22" i="8" s="1"/>
  <c r="Z23" i="8" s="1"/>
  <c r="Z24" i="8" s="1"/>
  <c r="Z25" i="8" s="1"/>
  <c r="Z26" i="8" s="1"/>
  <c r="Z27" i="8" s="1"/>
  <c r="Z28" i="8" s="1"/>
  <c r="Z29" i="8" s="1"/>
  <c r="Z30" i="8" s="1"/>
  <c r="Z31" i="8" s="1"/>
  <c r="Z32" i="8" s="1"/>
  <c r="Z33" i="8" s="1"/>
  <c r="Z34" i="8" s="1"/>
  <c r="Z35" i="8" s="1"/>
  <c r="Z36" i="8" s="1"/>
  <c r="Z37" i="8" s="1"/>
  <c r="Z38" i="8" s="1"/>
  <c r="Z39" i="8" s="1"/>
  <c r="Z40" i="8" s="1"/>
  <c r="Z41" i="8" s="1"/>
  <c r="Z42" i="8" s="1"/>
  <c r="Z43" i="8" s="1"/>
  <c r="W49" i="8"/>
  <c r="AK49" i="9"/>
  <c r="AL49" i="9" s="1"/>
  <c r="AM49" i="9" s="1"/>
  <c r="X51" i="9" s="1"/>
  <c r="AJ49" i="8" l="1"/>
  <c r="AK49" i="8" s="1"/>
  <c r="AL49" i="8" s="1"/>
  <c r="W48" i="7"/>
  <c r="Z12" i="7" l="1"/>
  <c r="Z13" i="7" s="1"/>
  <c r="Z14" i="7" s="1"/>
  <c r="Z15" i="7" s="1"/>
  <c r="Z16" i="7" s="1"/>
  <c r="Z17" i="7" s="1"/>
  <c r="Z18" i="7" s="1"/>
  <c r="Z19" i="7" s="1"/>
  <c r="Z20" i="7" s="1"/>
  <c r="Z21" i="7" s="1"/>
  <c r="Z22" i="7" s="1"/>
  <c r="Z23" i="7" s="1"/>
  <c r="Z24" i="7" s="1"/>
  <c r="Z25" i="7" s="1"/>
  <c r="Z26" i="7" s="1"/>
  <c r="Z27" i="7" s="1"/>
  <c r="Z28" i="7" s="1"/>
  <c r="Z29" i="7" s="1"/>
  <c r="Z30" i="7" s="1"/>
  <c r="Z31" i="7" s="1"/>
  <c r="Z32" i="7" s="1"/>
  <c r="Z33" i="7" s="1"/>
  <c r="Z34" i="7" s="1"/>
  <c r="Z35" i="7" s="1"/>
  <c r="Z36" i="7" s="1"/>
  <c r="Z37" i="7" s="1"/>
  <c r="Z38" i="7" s="1"/>
  <c r="Z39" i="7" s="1"/>
  <c r="Z40" i="7" s="1"/>
  <c r="Z41" i="7" s="1"/>
  <c r="Z42" i="7" s="1"/>
  <c r="Z43" i="7" s="1"/>
  <c r="W49" i="7"/>
  <c r="AM49" i="8"/>
  <c r="X51" i="8" s="1"/>
  <c r="AJ49" i="7" l="1"/>
  <c r="AK49" i="7" s="1"/>
  <c r="AL49" i="7" s="1"/>
  <c r="W48" i="6"/>
  <c r="Z12" i="6" l="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W49" i="6"/>
  <c r="AM49" i="7"/>
  <c r="X51" i="7" s="1"/>
  <c r="AJ49" i="6" l="1"/>
  <c r="AK49" i="6" l="1"/>
  <c r="AL49" i="6" s="1"/>
  <c r="AM49" i="6" s="1"/>
  <c r="X5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Gentner Daniela</author>
  </authors>
  <commentList>
    <comment ref="C7" authorId="0" shapeId="0" xr:uid="{00000000-0006-0000-0000-000001000000}">
      <text>
        <r>
          <rPr>
            <b/>
            <sz val="8"/>
            <color indexed="81"/>
            <rFont val="Tahoma"/>
            <family val="2"/>
          </rPr>
          <t>Vorname Name  usw eingeben</t>
        </r>
      </text>
    </comment>
    <comment ref="G8" authorId="0" shapeId="0" xr:uid="{00000000-0006-0000-0000-000002000000}">
      <text>
        <r>
          <rPr>
            <b/>
            <u/>
            <sz val="8"/>
            <color indexed="81"/>
            <rFont val="Arial"/>
            <family val="2"/>
          </rPr>
          <t>Montag - Freitag</t>
        </r>
        <r>
          <rPr>
            <b/>
            <sz val="8"/>
            <color indexed="81"/>
            <rFont val="Arial"/>
            <family val="2"/>
          </rPr>
          <t xml:space="preserve">
tägliche Arbeits-Std.
als dezimaler Wert eingeben;
 z.B. 7,9 bei Vollzeit</t>
        </r>
      </text>
    </comment>
    <comment ref="C14" authorId="0" shapeId="0" xr:uid="{00000000-0006-0000-0000-000003000000}">
      <text>
        <r>
          <rPr>
            <b/>
            <sz val="8"/>
            <color indexed="81"/>
            <rFont val="Tahoma"/>
            <family val="2"/>
          </rPr>
          <t>Urlaubstage lfd. Jahr</t>
        </r>
      </text>
    </comment>
    <comment ref="C15" authorId="0" shapeId="0" xr:uid="{00000000-0006-0000-0000-000004000000}">
      <text>
        <r>
          <rPr>
            <b/>
            <sz val="8"/>
            <color indexed="81"/>
            <rFont val="Tahoma"/>
            <family val="2"/>
          </rPr>
          <t>Resturlaubstage aus Vorjahr</t>
        </r>
      </text>
    </comment>
    <comment ref="C16" authorId="1" shapeId="0" xr:uid="{00000000-0006-0000-0000-000005000000}">
      <text>
        <r>
          <rPr>
            <b/>
            <sz val="9"/>
            <color indexed="81"/>
            <rFont val="Segoe UI"/>
            <family val="2"/>
          </rPr>
          <t>In diesem Jahr steht Ihnen dieser Urlaubsanspruch zu. Wir bitten Sie, Ihren Urlaub rechtzeitig zu planen und zu beantragen, damit Sie ihn auch im laufenden Kalenderjahr in Anspruch nehmen können. Wenn Sie Ihren Urlaub nicht beantragen und nehmen, wird er am Ende des Jahres grundsätzlich verfallen. Die „Resturlaubstage“ sind grundsätzlich bis zum 30.06.2026 zu nehmen. Für näheres vgl. §32 AVO</t>
        </r>
      </text>
    </comment>
    <comment ref="C19" authorId="0" shapeId="0" xr:uid="{00000000-0006-0000-0000-000006000000}">
      <text>
        <r>
          <rPr>
            <b/>
            <sz val="8"/>
            <color indexed="81"/>
            <rFont val="Tahoma"/>
            <family val="2"/>
          </rPr>
          <t>+/- Std. vom Vorjahr eingeben</t>
        </r>
      </text>
    </comment>
    <comment ref="H26" authorId="0" shapeId="0" xr:uid="{00000000-0006-0000-0000-000007000000}">
      <text>
        <r>
          <rPr>
            <b/>
            <sz val="8"/>
            <color indexed="81"/>
            <rFont val="Arial"/>
            <family val="2"/>
          </rPr>
          <t>Feld ist  für Korrekturen freigeschaltet.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Guetle Harald</author>
  </authors>
  <commentList>
    <comment ref="F11" authorId="0" shapeId="0" xr:uid="{00000000-0006-0000-0200-000001000000}">
      <text>
        <r>
          <rPr>
            <sz val="8"/>
            <color indexed="81"/>
            <rFont val="Tahoma"/>
            <family val="2"/>
          </rPr>
          <t xml:space="preserve">An Urlaubstagen in dieser Spalte ein X setzen - es entsteht dann keine SOLL-Arbeitszeit.
</t>
        </r>
      </text>
    </comment>
    <comment ref="G11" authorId="0" shapeId="0" xr:uid="{00000000-0006-0000-0200-000002000000}">
      <text>
        <r>
          <rPr>
            <sz val="8"/>
            <color indexed="81"/>
            <rFont val="Tahoma"/>
            <family val="2"/>
          </rPr>
          <t>An Krankheitstagen in dieser Spalte ein X setzen - es entsteht dann keine SOLL-Arbeitszeit.</t>
        </r>
        <r>
          <rPr>
            <sz val="8"/>
            <color indexed="81"/>
            <rFont val="Tahoma"/>
            <family val="2"/>
          </rPr>
          <t xml:space="preserve">
</t>
        </r>
      </text>
    </comment>
    <comment ref="L11" authorId="0" shapeId="0" xr:uid="{00000000-0006-0000-0200-000003000000}">
      <text>
        <r>
          <rPr>
            <sz val="8"/>
            <color indexed="81"/>
            <rFont val="Tahoma"/>
            <family val="2"/>
          </rPr>
          <t xml:space="preserve">"gearbeitete Stunden am Vormittag"
</t>
        </r>
      </text>
    </comment>
    <comment ref="U11" authorId="0" shapeId="0" xr:uid="{00000000-0006-0000-0200-000004000000}">
      <text>
        <r>
          <rPr>
            <sz val="8"/>
            <color indexed="81"/>
            <rFont val="Tahoma"/>
            <family val="2"/>
          </rPr>
          <t>Differenz SOLL-Arbeitszeit zu IST-Arbeitszeit pro Tag
(Plus-  oder Minusstunden pro Tag)</t>
        </r>
      </text>
    </comment>
    <comment ref="W11" authorId="0" shapeId="0" xr:uid="{00000000-0006-0000-0200-000005000000}">
      <text>
        <r>
          <rPr>
            <sz val="8"/>
            <color indexed="81"/>
            <rFont val="Tahoma"/>
            <family val="2"/>
          </rPr>
          <t xml:space="preserve">Differenz SOLL-Arbeitszeit zu IST-Arbeitszeit für den laufenden Monat. (Plus- oder Minusstunden, die im laufenden Monat entstanden sind
</t>
        </r>
      </text>
    </comment>
    <comment ref="W47" authorId="0" shapeId="0" xr:uid="{00000000-0006-0000-0200-000006000000}">
      <text>
        <r>
          <rPr>
            <sz val="8"/>
            <color indexed="81"/>
            <rFont val="Tahoma"/>
            <family val="2"/>
          </rPr>
          <t>Hier sind Stunden, einzutragen, die zusätzlich ausbezahlt wurden. ("Überstunden", "Mehrarbeitsstunden")</t>
        </r>
      </text>
    </comment>
    <comment ref="W49" authorId="0" shapeId="0" xr:uid="{00000000-0006-0000-0200-000007000000}">
      <text>
        <r>
          <rPr>
            <sz val="8"/>
            <color indexed="81"/>
            <rFont val="Tahoma"/>
            <family val="2"/>
          </rPr>
          <t>diese Summe wird in den  nächsten  Monat übertragen</t>
        </r>
        <r>
          <rPr>
            <sz val="8"/>
            <color indexed="81"/>
            <rFont val="Tahoma"/>
            <family val="2"/>
          </rPr>
          <t xml:space="preserve">
</t>
        </r>
      </text>
    </comment>
  </commentList>
</comments>
</file>

<file path=xl/sharedStrings.xml><?xml version="1.0" encoding="utf-8"?>
<sst xmlns="http://schemas.openxmlformats.org/spreadsheetml/2006/main" count="1063" uniqueCount="117">
  <si>
    <t>Vormittag</t>
  </si>
  <si>
    <t>Nachmittag</t>
  </si>
  <si>
    <t>Urlaub</t>
  </si>
  <si>
    <t>Mi</t>
  </si>
  <si>
    <t>Do</t>
  </si>
  <si>
    <t>Fr</t>
  </si>
  <si>
    <t>Sa</t>
  </si>
  <si>
    <t>So</t>
  </si>
  <si>
    <t>Mo</t>
  </si>
  <si>
    <t>Di</t>
  </si>
  <si>
    <t>Feiertag</t>
  </si>
  <si>
    <t>Kommt</t>
  </si>
  <si>
    <t>Geht</t>
  </si>
  <si>
    <t>Mitarbeiter</t>
  </si>
  <si>
    <t>Abteilung</t>
  </si>
  <si>
    <t>Vorgesetzter</t>
  </si>
  <si>
    <t>Kalender</t>
  </si>
  <si>
    <t>Tag</t>
  </si>
  <si>
    <t>Bemerkung</t>
  </si>
  <si>
    <t>Arbeitszeiten</t>
  </si>
  <si>
    <t>Soll</t>
  </si>
  <si>
    <t>Ist</t>
  </si>
  <si>
    <t>Gesamt</t>
  </si>
  <si>
    <t>Arbeitszeitnachweis</t>
  </si>
  <si>
    <t>Std</t>
  </si>
  <si>
    <t>Krank</t>
  </si>
  <si>
    <t>Soll-Std.</t>
  </si>
  <si>
    <t>Datum / Unterschrift - Mitarbeiter/in</t>
  </si>
  <si>
    <t>Gesamt-Std. - dezimal</t>
  </si>
  <si>
    <t>Gesamt-Std. - [hh:mm]</t>
  </si>
  <si>
    <t>Übertrag vom Vormonat [hh:mm]:</t>
  </si>
  <si>
    <t>Übertrag vom Vormonat dezimal:</t>
  </si>
  <si>
    <t>Gesamt-  + / - dezimal:</t>
  </si>
  <si>
    <t>Datum / Unterschrift - Vorgesetzter/e</t>
  </si>
  <si>
    <t>Jahresurlaub incl.</t>
  </si>
  <si>
    <t>Rest aus dem Vorjahr</t>
  </si>
  <si>
    <t>Tage:</t>
  </si>
  <si>
    <t>Resturlaub:</t>
  </si>
  <si>
    <t xml:space="preserve"> + / -</t>
  </si>
  <si>
    <t>Std. aktuell kummuliert</t>
  </si>
  <si>
    <t>Januar</t>
  </si>
  <si>
    <t>Februar</t>
  </si>
  <si>
    <t>März</t>
  </si>
  <si>
    <t>April</t>
  </si>
  <si>
    <t>Mai</t>
  </si>
  <si>
    <t>Juni</t>
  </si>
  <si>
    <t>Juli</t>
  </si>
  <si>
    <t>August</t>
  </si>
  <si>
    <t>September</t>
  </si>
  <si>
    <t>Oktober</t>
  </si>
  <si>
    <t>November</t>
  </si>
  <si>
    <t>Dezember</t>
  </si>
  <si>
    <t>Jahresurlaub</t>
  </si>
  <si>
    <t>Monat / Tag:</t>
  </si>
  <si>
    <t>Resturlaub</t>
  </si>
  <si>
    <t>Tage</t>
  </si>
  <si>
    <t>Std.Übertrag</t>
  </si>
  <si>
    <t>Ist-Std.</t>
  </si>
  <si>
    <t xml:space="preserve"> +/- Std.</t>
  </si>
  <si>
    <t>Jahresübersicht</t>
  </si>
  <si>
    <t>Vortrag</t>
  </si>
  <si>
    <t>genommene</t>
  </si>
  <si>
    <t xml:space="preserve">  U r l a u b s t a g e</t>
  </si>
  <si>
    <t>Arbeitszeit-</t>
  </si>
  <si>
    <t>Monat</t>
  </si>
  <si>
    <t>Schaltjahr:</t>
  </si>
  <si>
    <t>Schaltjahr</t>
  </si>
  <si>
    <t>Monatsanfang</t>
  </si>
  <si>
    <t>erster Tag</t>
  </si>
  <si>
    <t>x</t>
  </si>
  <si>
    <t>Neujahr</t>
  </si>
  <si>
    <t>Hl.Drei Könige</t>
  </si>
  <si>
    <t>Rosenmontag</t>
  </si>
  <si>
    <t>Gründonnerstag</t>
  </si>
  <si>
    <t>Karfreitag</t>
  </si>
  <si>
    <t>Ostermontag</t>
  </si>
  <si>
    <t>Pfingstmontag</t>
  </si>
  <si>
    <t>Fronleichnam</t>
  </si>
  <si>
    <t>Allerheiligen</t>
  </si>
  <si>
    <t>1. Weihnachtstag</t>
  </si>
  <si>
    <t>2. Weihnachtstag</t>
  </si>
  <si>
    <t>bis 6 Std. o.P.</t>
  </si>
  <si>
    <t>&gt;6Std. 0,5 Pau.</t>
  </si>
  <si>
    <t>&gt;9Std. 0,75 Pau.</t>
  </si>
  <si>
    <t>Stunden</t>
  </si>
  <si>
    <t>Prüfung: =WENN(E13&gt;" ";1;WENN(F13&gt;" ";1;WENN(G13&gt;" ";1;0)))</t>
  </si>
  <si>
    <t>AS13  ff</t>
  </si>
  <si>
    <t>Heilig Abend</t>
  </si>
  <si>
    <t>Christi Himmelfahrt</t>
  </si>
  <si>
    <t>Stichtag</t>
  </si>
  <si>
    <t>nachmittag</t>
  </si>
  <si>
    <t>vormittag</t>
  </si>
  <si>
    <t>Ostersonntag</t>
  </si>
  <si>
    <t>Pfingstsonntag</t>
  </si>
  <si>
    <t>Pause, wenn nur</t>
  </si>
  <si>
    <t>nachmittags</t>
  </si>
  <si>
    <t>gearbeitet wurde</t>
  </si>
  <si>
    <t>Pause, wenn</t>
  </si>
  <si>
    <t>Geht-Kommt-Zeit</t>
  </si>
  <si>
    <t>gleich ist</t>
  </si>
  <si>
    <t>Pause, wenn Geht u. Kommt-Zeit gleich ist</t>
  </si>
  <si>
    <t>VW-1.01.13</t>
  </si>
  <si>
    <t>Silvester</t>
  </si>
  <si>
    <t>Ostern berechnen:</t>
  </si>
  <si>
    <t>Altweiber/Schmutziger Do.</t>
  </si>
  <si>
    <t>T.d.Dt.Einheit</t>
  </si>
  <si>
    <t>Jahr</t>
  </si>
  <si>
    <t>ja</t>
  </si>
  <si>
    <t/>
  </si>
  <si>
    <t>davon ausbezahlt:</t>
  </si>
  <si>
    <t>Std.</t>
  </si>
  <si>
    <t>Diff.</t>
  </si>
  <si>
    <t>Maifeiertag</t>
  </si>
  <si>
    <t>Errechnete Soll-Stunden Gründonnerstag:</t>
  </si>
  <si>
    <t>Arbeitszeit-Verkürzung bis</t>
  </si>
  <si>
    <t>Bitte beachten Sie unbedingt die Hinweise in der Anleitung!</t>
  </si>
  <si>
    <t>Pfingsten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</si>
</sst>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hh]:mm"/>
    <numFmt numFmtId="166" formatCode="0.0"/>
    <numFmt numFmtId="167" formatCode="#,##0.00_ ;[Red]\-#,##0.00\ "/>
    <numFmt numFmtId="168" formatCode="dd/"/>
    <numFmt numFmtId="169" formatCode="ddd"/>
  </numFmts>
  <fonts count="29" x14ac:knownFonts="1">
    <font>
      <sz val="10"/>
      <name val="Arial"/>
    </font>
    <font>
      <sz val="8"/>
      <name val="Arial"/>
      <family val="2"/>
    </font>
    <font>
      <sz val="6"/>
      <name val="Arial"/>
      <family val="2"/>
    </font>
    <font>
      <sz val="9"/>
      <name val="Arial"/>
      <family val="2"/>
    </font>
    <font>
      <b/>
      <sz val="14"/>
      <name val="Arial"/>
      <family val="2"/>
    </font>
    <font>
      <sz val="7"/>
      <name val="Arial"/>
      <family val="2"/>
    </font>
    <font>
      <sz val="12"/>
      <name val="Arial"/>
      <family val="2"/>
    </font>
    <font>
      <sz val="10"/>
      <name val="Arial"/>
      <family val="2"/>
    </font>
    <font>
      <b/>
      <sz val="10"/>
      <name val="Arial"/>
      <family val="2"/>
    </font>
    <font>
      <sz val="8"/>
      <color indexed="10"/>
      <name val="Arial"/>
      <family val="2"/>
    </font>
    <font>
      <sz val="10"/>
      <color indexed="10"/>
      <name val="Arial"/>
      <family val="2"/>
    </font>
    <font>
      <sz val="7"/>
      <color indexed="10"/>
      <name val="Arial"/>
      <family val="2"/>
    </font>
    <font>
      <sz val="6"/>
      <color indexed="10"/>
      <name val="Arial"/>
      <family val="2"/>
    </font>
    <font>
      <b/>
      <sz val="16"/>
      <name val="Arial"/>
      <family val="2"/>
    </font>
    <font>
      <b/>
      <sz val="8"/>
      <color indexed="81"/>
      <name val="Tahoma"/>
      <family val="2"/>
    </font>
    <font>
      <b/>
      <sz val="8"/>
      <color indexed="81"/>
      <name val="Arial"/>
      <family val="2"/>
    </font>
    <font>
      <sz val="14"/>
      <name val="Arial"/>
      <family val="2"/>
    </font>
    <font>
      <b/>
      <u/>
      <sz val="8"/>
      <color indexed="81"/>
      <name val="Arial"/>
      <family val="2"/>
    </font>
    <font>
      <b/>
      <sz val="12"/>
      <name val="Arial"/>
      <family val="2"/>
    </font>
    <font>
      <b/>
      <sz val="11"/>
      <name val="Arial"/>
      <family val="2"/>
    </font>
    <font>
      <sz val="14"/>
      <color indexed="10"/>
      <name val="Arial"/>
      <family val="2"/>
    </font>
    <font>
      <b/>
      <sz val="8"/>
      <name val="Arial"/>
      <family val="2"/>
    </font>
    <font>
      <sz val="8"/>
      <color indexed="81"/>
      <name val="Tahoma"/>
      <family val="2"/>
    </font>
    <font>
      <b/>
      <sz val="9"/>
      <color indexed="81"/>
      <name val="Segoe UI"/>
      <family val="2"/>
    </font>
    <font>
      <sz val="8"/>
      <color rgb="FFFF0000"/>
      <name val="Arial"/>
      <family val="2"/>
    </font>
    <font>
      <sz val="8"/>
      <color theme="9" tint="0.59996337778862885"/>
      <name val="Arial"/>
      <family val="2"/>
    </font>
    <font>
      <sz val="10"/>
      <color theme="9" tint="0.59996337778862885"/>
      <name val="Arial"/>
      <family val="2"/>
    </font>
    <font>
      <sz val="10"/>
      <color rgb="FFFF0000"/>
      <name val="Arial"/>
      <family val="2"/>
    </font>
    <font>
      <b/>
      <sz val="10"/>
      <color rgb="FFFF0000"/>
      <name val="Arial"/>
      <family val="2"/>
    </font>
  </fonts>
  <fills count="10">
    <fill>
      <patternFill patternType="none"/>
    </fill>
    <fill>
      <patternFill patternType="gray125"/>
    </fill>
    <fill>
      <patternFill patternType="solid">
        <fgColor indexed="43"/>
        <bgColor indexed="64"/>
      </patternFill>
    </fill>
    <fill>
      <patternFill patternType="solid">
        <fgColor indexed="65"/>
        <bgColor indexed="8"/>
      </patternFill>
    </fill>
    <fill>
      <patternFill patternType="solid">
        <fgColor indexed="47"/>
        <bgColor indexed="64"/>
      </patternFill>
    </fill>
    <fill>
      <patternFill patternType="gray0625">
        <bgColor indexed="9"/>
      </patternFill>
    </fill>
    <fill>
      <patternFill patternType="solid">
        <fgColor indexed="43"/>
        <bgColor indexed="8"/>
      </patternFill>
    </fill>
    <fill>
      <patternFill patternType="solid">
        <fgColor theme="4" tint="0.79998168889431442"/>
        <bgColor indexed="64"/>
      </patternFill>
    </fill>
    <fill>
      <patternFill patternType="solid">
        <fgColor theme="8" tint="0.59996337778862885"/>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1">
    <xf numFmtId="0" fontId="0" fillId="0" borderId="0"/>
  </cellStyleXfs>
  <cellXfs count="521">
    <xf numFmtId="0" fontId="0" fillId="0" borderId="0" xfId="0"/>
    <xf numFmtId="0" fontId="0" fillId="0" borderId="0" xfId="0" applyBorder="1"/>
    <xf numFmtId="0" fontId="0" fillId="0" borderId="0" xfId="0" applyBorder="1" applyAlignment="1">
      <alignment vertical="center"/>
    </xf>
    <xf numFmtId="0" fontId="0" fillId="0" borderId="0" xfId="0" applyAlignment="1"/>
    <xf numFmtId="0" fontId="0" fillId="0" borderId="0" xfId="0" applyBorder="1" applyAlignment="1"/>
    <xf numFmtId="2" fontId="0" fillId="0" borderId="0" xfId="0" applyNumberFormat="1" applyAlignment="1">
      <alignment vertical="center"/>
    </xf>
    <xf numFmtId="0" fontId="0" fillId="0" borderId="0" xfId="0" applyAlignment="1">
      <alignment vertical="center"/>
    </xf>
    <xf numFmtId="2" fontId="7" fillId="0" borderId="0" xfId="0" applyNumberFormat="1" applyFont="1" applyAlignment="1">
      <alignment vertical="center"/>
    </xf>
    <xf numFmtId="0" fontId="0" fillId="0" borderId="1" xfId="0" applyBorder="1" applyAlignment="1">
      <alignment vertical="center"/>
    </xf>
    <xf numFmtId="0" fontId="0" fillId="0" borderId="0" xfId="0" applyBorder="1" applyAlignment="1">
      <alignment horizontal="right" vertical="center"/>
    </xf>
    <xf numFmtId="0" fontId="0" fillId="0" borderId="0" xfId="0" applyAlignment="1">
      <alignment horizontal="left"/>
    </xf>
    <xf numFmtId="0" fontId="0" fillId="0" borderId="0" xfId="0" applyFill="1" applyBorder="1"/>
    <xf numFmtId="0" fontId="0" fillId="0" borderId="0" xfId="0" applyFill="1" applyBorder="1" applyAlignment="1"/>
    <xf numFmtId="49" fontId="4" fillId="0" borderId="0" xfId="0" applyNumberFormat="1" applyFont="1" applyFill="1" applyBorder="1"/>
    <xf numFmtId="49" fontId="4" fillId="0" borderId="0" xfId="0" applyNumberFormat="1" applyFont="1" applyFill="1" applyBorder="1" applyAlignment="1"/>
    <xf numFmtId="0" fontId="6"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2" fontId="5" fillId="0" borderId="0" xfId="0" applyNumberFormat="1" applyFont="1" applyFill="1" applyBorder="1" applyAlignment="1">
      <alignment horizontal="center" vertical="center"/>
    </xf>
    <xf numFmtId="0" fontId="0" fillId="0" borderId="0" xfId="0" applyFill="1" applyBorder="1" applyAlignment="1">
      <alignment horizontal="right" vertical="center"/>
    </xf>
    <xf numFmtId="2" fontId="7" fillId="0" borderId="0" xfId="0" applyNumberFormat="1" applyFont="1" applyAlignment="1">
      <alignment horizontal="right" vertical="center"/>
    </xf>
    <xf numFmtId="46" fontId="2" fillId="0" borderId="0" xfId="0" applyNumberFormat="1" applyFont="1" applyBorder="1" applyAlignment="1">
      <alignment vertical="center"/>
    </xf>
    <xf numFmtId="0" fontId="0" fillId="0" borderId="2" xfId="0" applyBorder="1" applyAlignment="1">
      <alignment vertical="center"/>
    </xf>
    <xf numFmtId="164" fontId="0" fillId="0" borderId="0" xfId="0" applyNumberFormat="1" applyBorder="1" applyAlignment="1">
      <alignment vertical="center"/>
    </xf>
    <xf numFmtId="46" fontId="0" fillId="0" borderId="0" xfId="0" applyNumberFormat="1" applyAlignment="1">
      <alignment vertical="center"/>
    </xf>
    <xf numFmtId="0" fontId="0" fillId="0" borderId="3" xfId="0" applyBorder="1" applyAlignment="1">
      <alignment vertical="center"/>
    </xf>
    <xf numFmtId="0" fontId="0" fillId="2" borderId="4" xfId="0" applyFill="1" applyBorder="1"/>
    <xf numFmtId="0" fontId="0" fillId="2" borderId="5" xfId="0" applyFill="1" applyBorder="1"/>
    <xf numFmtId="0" fontId="0" fillId="2" borderId="5" xfId="0" applyFill="1" applyBorder="1" applyAlignment="1"/>
    <xf numFmtId="0" fontId="8" fillId="0" borderId="6" xfId="0" applyNumberFormat="1" applyFont="1" applyBorder="1" applyAlignment="1" applyProtection="1">
      <alignment horizontal="center" vertical="center"/>
      <protection locked="0"/>
    </xf>
    <xf numFmtId="164" fontId="1" fillId="0" borderId="6" xfId="0" applyNumberFormat="1" applyFont="1" applyBorder="1" applyAlignment="1" applyProtection="1">
      <alignment vertical="center"/>
      <protection locked="0"/>
    </xf>
    <xf numFmtId="20" fontId="0" fillId="3" borderId="6" xfId="0" applyNumberFormat="1" applyFill="1" applyBorder="1" applyAlignment="1" applyProtection="1">
      <alignment vertical="center"/>
      <protection locked="0"/>
    </xf>
    <xf numFmtId="20" fontId="7" fillId="3" borderId="6" xfId="0" applyNumberFormat="1" applyFont="1" applyFill="1" applyBorder="1" applyAlignment="1" applyProtection="1">
      <alignment vertical="center"/>
      <protection locked="0"/>
    </xf>
    <xf numFmtId="18" fontId="0" fillId="0" borderId="0" xfId="0" applyNumberFormat="1" applyAlignment="1">
      <alignment vertical="center"/>
    </xf>
    <xf numFmtId="2" fontId="1" fillId="0" borderId="0" xfId="0" applyNumberFormat="1" applyFont="1" applyAlignment="1">
      <alignment vertical="center"/>
    </xf>
    <xf numFmtId="0" fontId="0" fillId="0" borderId="7" xfId="0" applyBorder="1" applyAlignment="1">
      <alignment horizontal="right" vertical="center"/>
    </xf>
    <xf numFmtId="0" fontId="0" fillId="0" borderId="0" xfId="0" applyAlignment="1">
      <alignment horizontal="center" vertical="center"/>
    </xf>
    <xf numFmtId="1" fontId="0" fillId="0" borderId="0" xfId="0" applyNumberFormat="1" applyFill="1" applyBorder="1"/>
    <xf numFmtId="1" fontId="4" fillId="0" borderId="0" xfId="0" applyNumberFormat="1" applyFont="1" applyFill="1" applyBorder="1"/>
    <xf numFmtId="1" fontId="0" fillId="0" borderId="0" xfId="0" applyNumberFormat="1" applyFill="1" applyBorder="1" applyAlignment="1">
      <alignment vertical="center"/>
    </xf>
    <xf numFmtId="1" fontId="1" fillId="0" borderId="0" xfId="0" applyNumberFormat="1" applyFont="1" applyFill="1" applyBorder="1" applyAlignment="1">
      <alignment horizontal="center" vertical="center"/>
    </xf>
    <xf numFmtId="1" fontId="5" fillId="0" borderId="0" xfId="0" applyNumberFormat="1" applyFont="1" applyFill="1" applyBorder="1" applyAlignment="1">
      <alignment horizontal="center" vertical="center"/>
    </xf>
    <xf numFmtId="1" fontId="0" fillId="0" borderId="0" xfId="0" applyNumberFormat="1" applyFill="1" applyBorder="1" applyAlignment="1"/>
    <xf numFmtId="1" fontId="0" fillId="0" borderId="0" xfId="0" applyNumberFormat="1" applyFill="1" applyBorder="1" applyAlignment="1">
      <alignment horizontal="center" vertical="center"/>
    </xf>
    <xf numFmtId="1" fontId="0" fillId="0" borderId="0" xfId="0" applyNumberFormat="1" applyBorder="1"/>
    <xf numFmtId="1" fontId="0" fillId="0" borderId="0" xfId="0" applyNumberFormat="1" applyAlignment="1">
      <alignment vertical="center"/>
    </xf>
    <xf numFmtId="1" fontId="2" fillId="0" borderId="0" xfId="0" applyNumberFormat="1" applyFont="1" applyBorder="1" applyAlignment="1">
      <alignment vertical="center"/>
    </xf>
    <xf numFmtId="1" fontId="0" fillId="0" borderId="0" xfId="0" applyNumberFormat="1" applyBorder="1" applyAlignment="1">
      <alignment horizontal="right" vertical="center"/>
    </xf>
    <xf numFmtId="1" fontId="0" fillId="0" borderId="0" xfId="0" applyNumberFormat="1" applyBorder="1" applyAlignment="1">
      <alignment vertical="center"/>
    </xf>
    <xf numFmtId="1" fontId="0" fillId="0" borderId="0" xfId="0" applyNumberFormat="1"/>
    <xf numFmtId="1" fontId="0" fillId="0" borderId="1" xfId="0" applyNumberFormat="1" applyBorder="1" applyAlignment="1">
      <alignment vertical="center"/>
    </xf>
    <xf numFmtId="1" fontId="7" fillId="0" borderId="0" xfId="0" applyNumberFormat="1" applyFont="1" applyBorder="1" applyAlignment="1">
      <alignment vertical="center"/>
    </xf>
    <xf numFmtId="0" fontId="0" fillId="0" borderId="8" xfId="0" applyBorder="1" applyAlignment="1">
      <alignment vertical="center"/>
    </xf>
    <xf numFmtId="2" fontId="9" fillId="0" borderId="9" xfId="0" applyNumberFormat="1" applyFont="1" applyFill="1" applyBorder="1" applyAlignment="1" applyProtection="1">
      <alignment horizontal="center"/>
      <protection hidden="1"/>
    </xf>
    <xf numFmtId="2" fontId="9" fillId="0" borderId="10" xfId="0" applyNumberFormat="1" applyFont="1" applyFill="1" applyBorder="1" applyAlignment="1" applyProtection="1">
      <alignment horizontal="center" vertical="top" wrapText="1"/>
      <protection hidden="1"/>
    </xf>
    <xf numFmtId="2" fontId="10" fillId="0" borderId="0" xfId="0" applyNumberFormat="1" applyFont="1" applyFill="1" applyBorder="1" applyProtection="1">
      <protection hidden="1"/>
    </xf>
    <xf numFmtId="2" fontId="10" fillId="0" borderId="0" xfId="0" applyNumberFormat="1" applyFont="1" applyFill="1" applyBorder="1" applyAlignment="1" applyProtection="1">
      <alignment vertical="center"/>
      <protection hidden="1"/>
    </xf>
    <xf numFmtId="2" fontId="9" fillId="0" borderId="0" xfId="0" applyNumberFormat="1" applyFont="1" applyFill="1" applyBorder="1" applyAlignment="1" applyProtection="1">
      <alignment horizontal="center" vertical="center"/>
      <protection hidden="1"/>
    </xf>
    <xf numFmtId="2" fontId="11" fillId="0" borderId="0" xfId="0" applyNumberFormat="1" applyFont="1" applyFill="1" applyBorder="1" applyAlignment="1" applyProtection="1">
      <alignment horizontal="center" vertical="center"/>
      <protection hidden="1"/>
    </xf>
    <xf numFmtId="2" fontId="10" fillId="0" borderId="0" xfId="0" applyNumberFormat="1" applyFont="1" applyBorder="1" applyProtection="1">
      <protection hidden="1"/>
    </xf>
    <xf numFmtId="2" fontId="10" fillId="0" borderId="0" xfId="0" applyNumberFormat="1" applyFont="1" applyAlignment="1" applyProtection="1">
      <alignment vertical="center"/>
      <protection hidden="1"/>
    </xf>
    <xf numFmtId="2" fontId="12" fillId="0" borderId="0" xfId="0" applyNumberFormat="1" applyFont="1" applyBorder="1" applyAlignment="1" applyProtection="1">
      <alignment vertical="center"/>
      <protection hidden="1"/>
    </xf>
    <xf numFmtId="2" fontId="10" fillId="0" borderId="0" xfId="0" applyNumberFormat="1" applyFont="1" applyBorder="1" applyAlignment="1" applyProtection="1">
      <alignment horizontal="right" vertical="center"/>
      <protection hidden="1"/>
    </xf>
    <xf numFmtId="2" fontId="10" fillId="0" borderId="0" xfId="0" applyNumberFormat="1" applyFont="1" applyBorder="1" applyAlignment="1" applyProtection="1">
      <alignment vertical="center"/>
      <protection hidden="1"/>
    </xf>
    <xf numFmtId="2" fontId="10" fillId="0" borderId="0" xfId="0" applyNumberFormat="1" applyFont="1" applyProtection="1">
      <protection hidden="1"/>
    </xf>
    <xf numFmtId="0" fontId="0" fillId="0" borderId="0" xfId="0" applyAlignment="1">
      <alignment horizontal="right" vertical="center"/>
    </xf>
    <xf numFmtId="0" fontId="0" fillId="0" borderId="0" xfId="0" applyAlignment="1">
      <alignment horizontal="right"/>
    </xf>
    <xf numFmtId="0" fontId="0" fillId="0" borderId="2" xfId="0" applyBorder="1" applyAlignment="1">
      <alignment horizontal="right" vertical="center"/>
    </xf>
    <xf numFmtId="0" fontId="0" fillId="0" borderId="11"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4" borderId="0" xfId="0" applyFill="1"/>
    <xf numFmtId="0" fontId="0" fillId="4" borderId="0" xfId="0" applyFill="1" applyAlignment="1">
      <alignment horizontal="right"/>
    </xf>
    <xf numFmtId="0" fontId="0" fillId="4" borderId="4" xfId="0" applyFill="1" applyBorder="1" applyAlignment="1">
      <alignment horizontal="right"/>
    </xf>
    <xf numFmtId="0" fontId="0" fillId="4" borderId="5" xfId="0" applyFill="1" applyBorder="1"/>
    <xf numFmtId="0" fontId="0" fillId="4" borderId="13" xfId="0" applyFill="1" applyBorder="1"/>
    <xf numFmtId="0" fontId="0" fillId="4" borderId="2" xfId="0" applyFill="1" applyBorder="1" applyAlignment="1">
      <alignment horizontal="right"/>
    </xf>
    <xf numFmtId="0" fontId="0" fillId="4" borderId="0" xfId="0" applyFill="1" applyBorder="1"/>
    <xf numFmtId="0" fontId="0" fillId="4" borderId="7" xfId="0" applyFill="1" applyBorder="1"/>
    <xf numFmtId="0" fontId="0" fillId="4" borderId="0" xfId="0" applyFill="1" applyAlignment="1">
      <alignment vertical="center"/>
    </xf>
    <xf numFmtId="0" fontId="0" fillId="4" borderId="12" xfId="0" applyFill="1" applyBorder="1" applyAlignment="1">
      <alignment vertical="center"/>
    </xf>
    <xf numFmtId="0" fontId="0" fillId="4" borderId="8"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0" fillId="4" borderId="10" xfId="0" applyFill="1" applyBorder="1" applyAlignment="1" applyProtection="1">
      <alignment vertical="center"/>
      <protection hidden="1"/>
    </xf>
    <xf numFmtId="0" fontId="0" fillId="2" borderId="9" xfId="0" applyFill="1" applyBorder="1" applyAlignment="1" applyProtection="1">
      <alignment vertical="center"/>
      <protection locked="0"/>
    </xf>
    <xf numFmtId="0" fontId="16" fillId="4" borderId="5" xfId="0" applyFont="1" applyFill="1" applyBorder="1"/>
    <xf numFmtId="2" fontId="0" fillId="2" borderId="14" xfId="0" applyNumberFormat="1" applyFill="1" applyBorder="1" applyAlignment="1" applyProtection="1">
      <alignment vertical="center"/>
      <protection locked="0"/>
    </xf>
    <xf numFmtId="0" fontId="0" fillId="0" borderId="15" xfId="0" applyBorder="1" applyAlignment="1">
      <alignment vertical="center"/>
    </xf>
    <xf numFmtId="0" fontId="0" fillId="0" borderId="16" xfId="0" applyBorder="1" applyAlignment="1">
      <alignment vertical="center"/>
    </xf>
    <xf numFmtId="1" fontId="0" fillId="0" borderId="16" xfId="0" applyNumberFormat="1" applyBorder="1" applyAlignment="1">
      <alignment vertical="center"/>
    </xf>
    <xf numFmtId="1" fontId="0" fillId="0" borderId="17" xfId="0" applyNumberFormat="1" applyBorder="1" applyAlignment="1">
      <alignment vertical="center"/>
    </xf>
    <xf numFmtId="0" fontId="0" fillId="0" borderId="18" xfId="0" applyBorder="1"/>
    <xf numFmtId="0" fontId="0" fillId="0" borderId="0" xfId="0" applyBorder="1" applyAlignment="1">
      <alignment horizontal="left" vertical="center"/>
    </xf>
    <xf numFmtId="2" fontId="0" fillId="0" borderId="14" xfId="0" applyNumberFormat="1" applyBorder="1" applyAlignment="1">
      <alignment vertical="center"/>
    </xf>
    <xf numFmtId="167" fontId="0" fillId="0" borderId="14" xfId="0" applyNumberFormat="1" applyBorder="1" applyAlignment="1">
      <alignment vertical="center"/>
    </xf>
    <xf numFmtId="1" fontId="0" fillId="0" borderId="14" xfId="0" applyNumberFormat="1" applyBorder="1" applyAlignment="1">
      <alignment vertical="center"/>
    </xf>
    <xf numFmtId="1" fontId="0" fillId="0" borderId="8" xfId="0" applyNumberFormat="1" applyBorder="1" applyAlignment="1">
      <alignment vertical="center"/>
    </xf>
    <xf numFmtId="1" fontId="0" fillId="0" borderId="12" xfId="0" applyNumberFormat="1" applyBorder="1" applyAlignment="1">
      <alignment vertical="center"/>
    </xf>
    <xf numFmtId="0" fontId="0" fillId="0" borderId="19" xfId="0" applyBorder="1" applyAlignment="1">
      <alignment vertical="center"/>
    </xf>
    <xf numFmtId="167" fontId="0" fillId="0" borderId="19" xfId="0" applyNumberFormat="1" applyBorder="1" applyAlignment="1">
      <alignment vertical="center"/>
    </xf>
    <xf numFmtId="4" fontId="0" fillId="0" borderId="20" xfId="0" applyNumberFormat="1" applyBorder="1" applyAlignment="1">
      <alignment vertical="center"/>
    </xf>
    <xf numFmtId="167" fontId="0" fillId="0" borderId="17" xfId="0" applyNumberFormat="1" applyBorder="1" applyAlignment="1">
      <alignment vertical="center"/>
    </xf>
    <xf numFmtId="1" fontId="0" fillId="0" borderId="20" xfId="0" applyNumberFormat="1" applyBorder="1" applyAlignment="1">
      <alignment vertical="center"/>
    </xf>
    <xf numFmtId="0" fontId="0" fillId="0" borderId="21" xfId="0" applyBorder="1" applyAlignment="1">
      <alignment horizontal="right" vertical="center"/>
    </xf>
    <xf numFmtId="0" fontId="0" fillId="0" borderId="10" xfId="0" applyBorder="1" applyAlignment="1">
      <alignment horizontal="right" vertical="center"/>
    </xf>
    <xf numFmtId="0" fontId="8" fillId="4" borderId="0" xfId="0" applyFont="1" applyFill="1" applyBorder="1" applyAlignment="1" applyProtection="1">
      <alignment horizontal="center"/>
    </xf>
    <xf numFmtId="0" fontId="19" fillId="4" borderId="22" xfId="0" applyFont="1" applyFill="1" applyBorder="1"/>
    <xf numFmtId="0" fontId="0" fillId="4" borderId="23" xfId="0" applyFill="1" applyBorder="1"/>
    <xf numFmtId="0" fontId="0" fillId="5" borderId="4" xfId="0" applyFill="1" applyBorder="1"/>
    <xf numFmtId="0" fontId="0" fillId="5" borderId="5" xfId="0" applyFill="1" applyBorder="1"/>
    <xf numFmtId="0" fontId="0" fillId="5" borderId="13" xfId="0" applyFill="1" applyBorder="1"/>
    <xf numFmtId="0" fontId="0" fillId="5" borderId="2" xfId="0" applyFill="1" applyBorder="1"/>
    <xf numFmtId="0" fontId="18" fillId="5" borderId="0" xfId="0" applyFont="1" applyFill="1" applyBorder="1"/>
    <xf numFmtId="0" fontId="0" fillId="5" borderId="0" xfId="0" applyFill="1" applyBorder="1"/>
    <xf numFmtId="0" fontId="0" fillId="5" borderId="7" xfId="0" applyFill="1" applyBorder="1"/>
    <xf numFmtId="0" fontId="0" fillId="5" borderId="3" xfId="0" applyFill="1" applyBorder="1"/>
    <xf numFmtId="0" fontId="0" fillId="5" borderId="1" xfId="0" applyFill="1" applyBorder="1"/>
    <xf numFmtId="0" fontId="0" fillId="5" borderId="11" xfId="0" applyFill="1" applyBorder="1"/>
    <xf numFmtId="0" fontId="13" fillId="5" borderId="0" xfId="0" applyFont="1" applyFill="1" applyBorder="1"/>
    <xf numFmtId="0" fontId="13" fillId="5" borderId="0" xfId="0" applyFont="1" applyFill="1" applyBorder="1" applyAlignment="1">
      <alignment horizontal="center"/>
    </xf>
    <xf numFmtId="0" fontId="13" fillId="5" borderId="1" xfId="0" applyFont="1" applyFill="1" applyBorder="1"/>
    <xf numFmtId="0" fontId="0" fillId="0" borderId="12" xfId="0" applyFill="1" applyBorder="1" applyAlignment="1">
      <alignment vertical="center"/>
    </xf>
    <xf numFmtId="0" fontId="0" fillId="0" borderId="11" xfId="0" applyFill="1" applyBorder="1" applyAlignment="1">
      <alignment vertical="center"/>
    </xf>
    <xf numFmtId="2" fontId="0" fillId="0" borderId="10" xfId="0" applyNumberFormat="1" applyFill="1" applyBorder="1" applyAlignment="1">
      <alignment vertical="center"/>
    </xf>
    <xf numFmtId="167" fontId="0" fillId="0" borderId="10" xfId="0" applyNumberFormat="1" applyFill="1" applyBorder="1" applyAlignment="1">
      <alignment vertical="center"/>
    </xf>
    <xf numFmtId="1" fontId="0" fillId="0" borderId="10" xfId="0" applyNumberFormat="1" applyFill="1" applyBorder="1" applyAlignment="1">
      <alignment vertical="center"/>
    </xf>
    <xf numFmtId="1" fontId="0" fillId="0" borderId="12" xfId="0" applyNumberFormat="1" applyFill="1" applyBorder="1" applyAlignment="1">
      <alignment vertical="center"/>
    </xf>
    <xf numFmtId="1" fontId="0" fillId="0" borderId="11" xfId="0" applyNumberFormat="1" applyFill="1" applyBorder="1" applyAlignment="1">
      <alignment vertical="center"/>
    </xf>
    <xf numFmtId="0" fontId="0" fillId="0" borderId="8" xfId="0" applyFill="1" applyBorder="1" applyAlignment="1">
      <alignment vertical="center"/>
    </xf>
    <xf numFmtId="2" fontId="0" fillId="0" borderId="14" xfId="0" applyNumberFormat="1" applyFill="1" applyBorder="1" applyAlignment="1">
      <alignment vertical="center"/>
    </xf>
    <xf numFmtId="167" fontId="0" fillId="0" borderId="14" xfId="0" applyNumberFormat="1" applyFill="1" applyBorder="1" applyAlignment="1">
      <alignment vertical="center"/>
    </xf>
    <xf numFmtId="1" fontId="0" fillId="0" borderId="14" xfId="0" applyNumberFormat="1" applyFill="1" applyBorder="1" applyAlignment="1">
      <alignment vertical="center"/>
    </xf>
    <xf numFmtId="1" fontId="0" fillId="0" borderId="8" xfId="0" applyNumberFormat="1" applyFill="1" applyBorder="1" applyAlignment="1">
      <alignment vertical="center"/>
    </xf>
    <xf numFmtId="49" fontId="16" fillId="0" borderId="0" xfId="0" applyNumberFormat="1" applyFont="1" applyFill="1" applyBorder="1"/>
    <xf numFmtId="2" fontId="20" fillId="0" borderId="0" xfId="0" applyNumberFormat="1" applyFont="1" applyFill="1" applyBorder="1" applyProtection="1">
      <protection hidden="1"/>
    </xf>
    <xf numFmtId="0" fontId="0" fillId="2" borderId="24" xfId="0" applyFill="1" applyBorder="1" applyAlignment="1" applyProtection="1">
      <alignment vertical="center"/>
      <protection locked="0"/>
    </xf>
    <xf numFmtId="0" fontId="0" fillId="4" borderId="9" xfId="0" applyFill="1" applyBorder="1"/>
    <xf numFmtId="14" fontId="0" fillId="0" borderId="0" xfId="0" applyNumberFormat="1"/>
    <xf numFmtId="14" fontId="0" fillId="0" borderId="0" xfId="0" applyNumberFormat="1" applyProtection="1">
      <protection hidden="1"/>
    </xf>
    <xf numFmtId="0" fontId="0" fillId="0" borderId="0" xfId="0" applyProtection="1">
      <protection hidden="1"/>
    </xf>
    <xf numFmtId="0" fontId="1" fillId="0" borderId="0" xfId="0" applyFont="1" applyAlignment="1">
      <alignment horizontal="right"/>
    </xf>
    <xf numFmtId="0" fontId="1" fillId="2" borderId="13" xfId="0" quotePrefix="1" applyFont="1" applyFill="1" applyBorder="1"/>
    <xf numFmtId="0" fontId="7" fillId="4" borderId="12" xfId="0" applyFont="1" applyFill="1" applyBorder="1" applyAlignment="1">
      <alignment vertical="center"/>
    </xf>
    <xf numFmtId="0" fontId="24" fillId="0" borderId="0" xfId="0" applyFont="1" applyAlignment="1">
      <alignment horizontal="right"/>
    </xf>
    <xf numFmtId="0" fontId="7" fillId="0" borderId="0" xfId="0" applyFont="1" applyAlignment="1">
      <alignment horizontal="center"/>
    </xf>
    <xf numFmtId="0" fontId="1" fillId="0" borderId="0" xfId="0" applyFont="1" applyAlignment="1">
      <alignment horizontal="center"/>
    </xf>
    <xf numFmtId="0" fontId="3" fillId="7" borderId="21" xfId="0" applyFont="1" applyFill="1" applyBorder="1" applyAlignment="1">
      <alignment horizontal="center"/>
    </xf>
    <xf numFmtId="49" fontId="0" fillId="7" borderId="25" xfId="0" applyNumberFormat="1" applyFill="1" applyBorder="1" applyAlignment="1">
      <alignment horizontal="right" vertical="center"/>
    </xf>
    <xf numFmtId="0" fontId="0" fillId="7" borderId="26" xfId="0" applyFill="1" applyBorder="1" applyAlignment="1">
      <alignment horizontal="right" vertical="center"/>
    </xf>
    <xf numFmtId="0" fontId="0" fillId="7" borderId="24" xfId="0" applyFill="1" applyBorder="1" applyAlignment="1">
      <alignment horizontal="right" vertical="center"/>
    </xf>
    <xf numFmtId="14" fontId="0" fillId="7" borderId="25" xfId="0" applyNumberFormat="1" applyFill="1" applyBorder="1" applyAlignment="1">
      <alignment horizontal="center" vertical="center"/>
    </xf>
    <xf numFmtId="14" fontId="0" fillId="7" borderId="26" xfId="0" applyNumberFormat="1" applyFill="1" applyBorder="1" applyAlignment="1">
      <alignment horizontal="center" vertical="center"/>
    </xf>
    <xf numFmtId="14" fontId="0" fillId="7" borderId="24" xfId="0" applyNumberFormat="1" applyFill="1" applyBorder="1" applyAlignment="1">
      <alignment horizontal="center" vertical="center"/>
    </xf>
    <xf numFmtId="0" fontId="1" fillId="0" borderId="0" xfId="0" applyFont="1" applyAlignment="1">
      <alignment vertical="center" wrapText="1"/>
    </xf>
    <xf numFmtId="0" fontId="0" fillId="8" borderId="27" xfId="0" applyFill="1" applyBorder="1"/>
    <xf numFmtId="0" fontId="0" fillId="8" borderId="28" xfId="0" applyFill="1" applyBorder="1"/>
    <xf numFmtId="0" fontId="0" fillId="8" borderId="28" xfId="0" applyFill="1" applyBorder="1" applyAlignment="1">
      <alignment horizontal="right"/>
    </xf>
    <xf numFmtId="0" fontId="0" fillId="8" borderId="29" xfId="0" applyFill="1" applyBorder="1"/>
    <xf numFmtId="0" fontId="0" fillId="8" borderId="30" xfId="0" applyFill="1" applyBorder="1"/>
    <xf numFmtId="0" fontId="0" fillId="8" borderId="0" xfId="0" applyFill="1" applyBorder="1"/>
    <xf numFmtId="0" fontId="8" fillId="8" borderId="0" xfId="0" applyFont="1" applyFill="1" applyBorder="1" applyAlignment="1">
      <alignment horizontal="right"/>
    </xf>
    <xf numFmtId="0" fontId="0" fillId="8" borderId="31" xfId="0" applyFill="1" applyBorder="1"/>
    <xf numFmtId="14" fontId="0" fillId="8" borderId="30" xfId="0" applyNumberFormat="1" applyFill="1" applyBorder="1"/>
    <xf numFmtId="0" fontId="0" fillId="8" borderId="0" xfId="0" applyFill="1" applyBorder="1" applyAlignment="1">
      <alignment horizontal="right"/>
    </xf>
    <xf numFmtId="0" fontId="0" fillId="8" borderId="32" xfId="0" applyFill="1" applyBorder="1"/>
    <xf numFmtId="0" fontId="0" fillId="8" borderId="33" xfId="0" applyFill="1" applyBorder="1"/>
    <xf numFmtId="0" fontId="0" fillId="8" borderId="33" xfId="0" applyFill="1" applyBorder="1" applyAlignment="1">
      <alignment horizontal="right"/>
    </xf>
    <xf numFmtId="0" fontId="0" fillId="8" borderId="34" xfId="0" applyFill="1" applyBorder="1"/>
    <xf numFmtId="0" fontId="25" fillId="4" borderId="0" xfId="0" applyFont="1" applyFill="1" applyAlignment="1">
      <alignment horizontal="center" vertical="center"/>
    </xf>
    <xf numFmtId="0" fontId="26" fillId="4" borderId="0" xfId="0" applyFont="1" applyFill="1" applyAlignment="1">
      <alignment horizontal="center" vertical="center"/>
    </xf>
    <xf numFmtId="0" fontId="26" fillId="4" borderId="0" xfId="0" applyFont="1" applyFill="1" applyAlignment="1">
      <alignment vertical="center"/>
    </xf>
    <xf numFmtId="2" fontId="0" fillId="0" borderId="0" xfId="0" applyNumberFormat="1" applyFill="1" applyBorder="1" applyProtection="1">
      <protection locked="0" hidden="1"/>
    </xf>
    <xf numFmtId="0" fontId="7" fillId="4" borderId="0" xfId="0" applyFont="1" applyFill="1" applyAlignment="1">
      <alignment horizontal="right"/>
    </xf>
    <xf numFmtId="2" fontId="0" fillId="2" borderId="36" xfId="0" applyNumberFormat="1" applyFill="1" applyBorder="1" applyAlignment="1" applyProtection="1">
      <alignment horizontal="center" vertical="center"/>
      <protection locked="0" hidden="1"/>
    </xf>
    <xf numFmtId="0" fontId="19" fillId="4" borderId="37" xfId="0" applyFont="1" applyFill="1" applyBorder="1" applyAlignment="1" applyProtection="1">
      <alignment horizontal="left"/>
      <protection locked="0" hidden="1"/>
    </xf>
    <xf numFmtId="0" fontId="27" fillId="4" borderId="0" xfId="0" applyFont="1" applyFill="1" applyProtection="1">
      <protection hidden="1"/>
    </xf>
    <xf numFmtId="0" fontId="26" fillId="4" borderId="0" xfId="0" applyFont="1" applyFill="1" applyBorder="1" applyAlignment="1">
      <alignment horizontal="center" vertical="center"/>
    </xf>
    <xf numFmtId="0" fontId="26" fillId="4" borderId="0" xfId="0" applyFont="1" applyFill="1" applyAlignment="1"/>
    <xf numFmtId="0" fontId="0" fillId="0" borderId="0" xfId="0" applyAlignment="1" applyProtection="1">
      <alignment horizontal="right"/>
      <protection hidden="1"/>
    </xf>
    <xf numFmtId="0" fontId="0" fillId="0" borderId="0" xfId="0" applyAlignment="1" applyProtection="1">
      <alignment horizontal="center"/>
      <protection hidden="1"/>
    </xf>
    <xf numFmtId="0" fontId="1" fillId="0" borderId="9" xfId="0" applyFont="1" applyBorder="1" applyProtection="1">
      <protection hidden="1"/>
    </xf>
    <xf numFmtId="0" fontId="1" fillId="0" borderId="9" xfId="0" applyFont="1" applyBorder="1" applyAlignment="1" applyProtection="1">
      <alignment horizontal="center"/>
      <protection hidden="1"/>
    </xf>
    <xf numFmtId="0" fontId="0" fillId="0" borderId="1" xfId="0" applyBorder="1" applyAlignment="1" applyProtection="1">
      <alignment horizontal="center"/>
      <protection hidden="1"/>
    </xf>
    <xf numFmtId="14" fontId="8" fillId="0" borderId="0" xfId="0" applyNumberFormat="1" applyFont="1" applyProtection="1">
      <protection hidden="1"/>
    </xf>
    <xf numFmtId="0" fontId="28" fillId="0" borderId="0" xfId="0" applyFont="1" applyAlignment="1" applyProtection="1">
      <alignment horizontal="center"/>
      <protection hidden="1"/>
    </xf>
    <xf numFmtId="14" fontId="1" fillId="0" borderId="21" xfId="0" applyNumberFormat="1" applyFont="1" applyBorder="1" applyProtection="1">
      <protection hidden="1"/>
    </xf>
    <xf numFmtId="0" fontId="1" fillId="0" borderId="21" xfId="0" applyFont="1" applyBorder="1" applyAlignment="1" applyProtection="1">
      <alignment horizontal="center"/>
      <protection hidden="1"/>
    </xf>
    <xf numFmtId="0" fontId="1" fillId="0" borderId="21" xfId="0" applyFont="1" applyBorder="1" applyProtection="1">
      <protection hidden="1"/>
    </xf>
    <xf numFmtId="14" fontId="0" fillId="0" borderId="10" xfId="0" applyNumberFormat="1" applyBorder="1" applyProtection="1">
      <protection hidden="1"/>
    </xf>
    <xf numFmtId="0" fontId="0" fillId="0" borderId="10" xfId="0" applyBorder="1" applyAlignment="1" applyProtection="1">
      <alignment horizontal="center"/>
      <protection hidden="1"/>
    </xf>
    <xf numFmtId="0" fontId="0" fillId="0" borderId="10" xfId="0" applyBorder="1" applyProtection="1">
      <protection hidden="1"/>
    </xf>
    <xf numFmtId="2" fontId="0" fillId="0" borderId="21" xfId="0" applyNumberFormat="1" applyBorder="1" applyProtection="1">
      <protection hidden="1"/>
    </xf>
    <xf numFmtId="2" fontId="0" fillId="0" borderId="21" xfId="0" applyNumberFormat="1" applyBorder="1" applyAlignment="1" applyProtection="1">
      <alignment horizontal="center"/>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1" xfId="0" applyBorder="1" applyAlignment="1" applyProtection="1">
      <protection hidden="1"/>
    </xf>
    <xf numFmtId="14" fontId="0" fillId="0" borderId="1" xfId="0" applyNumberFormat="1" applyBorder="1" applyProtection="1">
      <protection hidden="1"/>
    </xf>
    <xf numFmtId="0" fontId="7" fillId="0" borderId="0" xfId="0" applyFont="1" applyBorder="1" applyProtection="1">
      <protection hidden="1"/>
    </xf>
    <xf numFmtId="0" fontId="7" fillId="0" borderId="0" xfId="0" applyFont="1" applyProtection="1">
      <protection hidden="1"/>
    </xf>
    <xf numFmtId="0" fontId="0" fillId="0" borderId="0" xfId="0" applyBorder="1" applyProtection="1">
      <protection hidden="1"/>
    </xf>
    <xf numFmtId="0" fontId="21" fillId="8" borderId="0" xfId="0" applyFont="1" applyFill="1" applyBorder="1" applyAlignment="1">
      <alignment horizontal="right"/>
    </xf>
    <xf numFmtId="0" fontId="7" fillId="2" borderId="14" xfId="0" applyFont="1" applyFill="1" applyBorder="1" applyAlignment="1" applyProtection="1">
      <alignment vertical="center"/>
      <protection locked="0"/>
    </xf>
    <xf numFmtId="14" fontId="7" fillId="2" borderId="14" xfId="0" applyNumberFormat="1" applyFont="1" applyFill="1" applyBorder="1" applyAlignment="1" applyProtection="1">
      <alignment vertical="center"/>
      <protection locked="0"/>
    </xf>
    <xf numFmtId="0" fontId="0" fillId="2" borderId="12" xfId="0" applyFill="1" applyBorder="1" applyAlignment="1" applyProtection="1"/>
    <xf numFmtId="0" fontId="0" fillId="2" borderId="4" xfId="0" applyFill="1" applyBorder="1" applyProtection="1">
      <protection locked="0"/>
    </xf>
    <xf numFmtId="0" fontId="0" fillId="2" borderId="5" xfId="0" applyFill="1" applyBorder="1" applyProtection="1">
      <protection locked="0"/>
    </xf>
    <xf numFmtId="0" fontId="0" fillId="2" borderId="5" xfId="0" applyFill="1" applyBorder="1" applyAlignment="1" applyProtection="1">
      <protection locked="0"/>
    </xf>
    <xf numFmtId="0" fontId="1" fillId="2" borderId="13" xfId="0" quotePrefix="1" applyFont="1" applyFill="1" applyBorder="1" applyProtection="1">
      <protection locked="0"/>
    </xf>
    <xf numFmtId="0" fontId="0" fillId="0" borderId="0" xfId="0" applyFill="1" applyBorder="1" applyProtection="1">
      <protection locked="0"/>
    </xf>
    <xf numFmtId="2" fontId="10" fillId="0" borderId="0" xfId="0" applyNumberFormat="1" applyFont="1" applyFill="1" applyBorder="1" applyProtection="1">
      <protection locked="0"/>
    </xf>
    <xf numFmtId="1" fontId="0" fillId="0" borderId="0" xfId="0" applyNumberFormat="1" applyFill="1" applyBorder="1" applyProtection="1">
      <protection locked="0"/>
    </xf>
    <xf numFmtId="0" fontId="0" fillId="0" borderId="0" xfId="0" applyFill="1" applyBorder="1" applyAlignment="1" applyProtection="1">
      <protection locked="0"/>
    </xf>
    <xf numFmtId="0" fontId="0" fillId="0" borderId="0" xfId="0" applyProtection="1">
      <protection locked="0"/>
    </xf>
    <xf numFmtId="49" fontId="16" fillId="0" borderId="0" xfId="0" applyNumberFormat="1" applyFont="1" applyFill="1" applyBorder="1" applyProtection="1">
      <protection locked="0"/>
    </xf>
    <xf numFmtId="2" fontId="20" fillId="0" borderId="0" xfId="0" applyNumberFormat="1" applyFont="1" applyFill="1" applyBorder="1" applyProtection="1">
      <protection locked="0"/>
    </xf>
    <xf numFmtId="1" fontId="4" fillId="0" borderId="0" xfId="0" applyNumberFormat="1" applyFont="1" applyFill="1" applyBorder="1" applyProtection="1">
      <protection locked="0"/>
    </xf>
    <xf numFmtId="49" fontId="4" fillId="0" borderId="0" xfId="0" applyNumberFormat="1" applyFont="1" applyFill="1" applyBorder="1" applyProtection="1">
      <protection locked="0"/>
    </xf>
    <xf numFmtId="49" fontId="4" fillId="0" borderId="0" xfId="0" applyNumberFormat="1" applyFont="1" applyFill="1" applyBorder="1" applyAlignment="1" applyProtection="1">
      <protection locked="0"/>
    </xf>
    <xf numFmtId="0" fontId="0" fillId="0" borderId="0" xfId="0" applyAlignment="1" applyProtection="1">
      <protection locked="0"/>
    </xf>
    <xf numFmtId="0" fontId="0" fillId="0" borderId="0" xfId="0" applyBorder="1" applyProtection="1">
      <protection locked="0"/>
    </xf>
    <xf numFmtId="0" fontId="6" fillId="0" borderId="0"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2" fontId="10" fillId="0" borderId="0" xfId="0" applyNumberFormat="1" applyFont="1" applyFill="1" applyBorder="1" applyAlignment="1" applyProtection="1">
      <alignment vertical="center"/>
      <protection locked="0"/>
    </xf>
    <xf numFmtId="1" fontId="0" fillId="0" borderId="0" xfId="0" applyNumberForma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2" fontId="9" fillId="0" borderId="0" xfId="0" applyNumberFormat="1" applyFont="1" applyFill="1" applyBorder="1" applyAlignment="1" applyProtection="1">
      <alignment horizontal="center" vertical="center"/>
      <protection locked="0"/>
    </xf>
    <xf numFmtId="1"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vertical="center"/>
      <protection locked="0"/>
    </xf>
    <xf numFmtId="2" fontId="5" fillId="0" borderId="0" xfId="0" applyNumberFormat="1" applyFont="1" applyFill="1" applyBorder="1" applyAlignment="1" applyProtection="1">
      <alignment horizontal="center" vertical="center"/>
      <protection locked="0"/>
    </xf>
    <xf numFmtId="2" fontId="11" fillId="0" borderId="0" xfId="0" applyNumberFormat="1" applyFont="1" applyFill="1" applyBorder="1" applyAlignment="1" applyProtection="1">
      <alignment horizontal="center" vertical="center"/>
      <protection locked="0"/>
    </xf>
    <xf numFmtId="1" fontId="5" fillId="0" borderId="0" xfId="0" applyNumberFormat="1" applyFont="1" applyFill="1" applyBorder="1" applyAlignment="1" applyProtection="1">
      <alignment horizontal="center" vertical="center"/>
      <protection locked="0"/>
    </xf>
    <xf numFmtId="0" fontId="0" fillId="0" borderId="0" xfId="0" applyBorder="1" applyAlignment="1" applyProtection="1">
      <protection locked="0"/>
    </xf>
    <xf numFmtId="2" fontId="9" fillId="0" borderId="9" xfId="0" applyNumberFormat="1" applyFont="1" applyFill="1" applyBorder="1" applyAlignment="1" applyProtection="1">
      <alignment horizontal="center"/>
      <protection locked="0"/>
    </xf>
    <xf numFmtId="1" fontId="0" fillId="0" borderId="0" xfId="0" applyNumberFormat="1" applyFill="1" applyBorder="1" applyAlignment="1" applyProtection="1">
      <protection locked="0"/>
    </xf>
    <xf numFmtId="0" fontId="0" fillId="0" borderId="0" xfId="0" applyBorder="1" applyAlignment="1" applyProtection="1">
      <alignment vertical="center"/>
      <protection locked="0"/>
    </xf>
    <xf numFmtId="2" fontId="9" fillId="0" borderId="10" xfId="0" applyNumberFormat="1" applyFont="1" applyFill="1" applyBorder="1" applyAlignment="1" applyProtection="1">
      <alignment horizontal="center" vertical="top" wrapText="1"/>
      <protection locked="0"/>
    </xf>
    <xf numFmtId="1"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right" vertical="center"/>
      <protection locked="0"/>
    </xf>
    <xf numFmtId="0" fontId="1" fillId="0" borderId="0" xfId="0" applyFont="1" applyAlignment="1" applyProtection="1">
      <alignment vertical="center" wrapText="1"/>
      <protection locked="0"/>
    </xf>
    <xf numFmtId="0" fontId="7" fillId="0" borderId="0" xfId="0" applyFont="1" applyAlignment="1" applyProtection="1">
      <alignment horizontal="center"/>
      <protection locked="0"/>
    </xf>
    <xf numFmtId="2" fontId="10" fillId="0" borderId="0" xfId="0" applyNumberFormat="1" applyFont="1" applyBorder="1" applyProtection="1">
      <protection locked="0"/>
    </xf>
    <xf numFmtId="1" fontId="0" fillId="0" borderId="0" xfId="0" applyNumberFormat="1" applyBorder="1" applyProtection="1">
      <protection locked="0"/>
    </xf>
    <xf numFmtId="0" fontId="0" fillId="0" borderId="0" xfId="0" applyAlignment="1" applyProtection="1">
      <alignment horizontal="left"/>
      <protection locked="0"/>
    </xf>
    <xf numFmtId="0" fontId="1" fillId="0" borderId="0" xfId="0" applyFont="1" applyAlignment="1" applyProtection="1">
      <alignment horizontal="right"/>
      <protection locked="0"/>
    </xf>
    <xf numFmtId="0" fontId="24" fillId="0" borderId="0" xfId="0" applyFont="1" applyAlignment="1" applyProtection="1">
      <alignment horizontal="right"/>
      <protection locked="0"/>
    </xf>
    <xf numFmtId="0" fontId="1" fillId="0" borderId="0" xfId="0" applyFont="1" applyAlignment="1" applyProtection="1">
      <alignment horizontal="center"/>
      <protection locked="0"/>
    </xf>
    <xf numFmtId="164" fontId="0" fillId="0" borderId="0" xfId="0" applyNumberFormat="1" applyBorder="1" applyAlignment="1" applyProtection="1">
      <alignment vertical="center"/>
      <protection locked="0"/>
    </xf>
    <xf numFmtId="20" fontId="0" fillId="3" borderId="0" xfId="0" applyNumberFormat="1" applyFill="1" applyBorder="1" applyAlignment="1" applyProtection="1">
      <alignment vertical="center"/>
      <protection locked="0"/>
    </xf>
    <xf numFmtId="2" fontId="7" fillId="0" borderId="0" xfId="0" applyNumberFormat="1" applyFont="1" applyAlignment="1" applyProtection="1">
      <alignment vertical="center"/>
      <protection locked="0"/>
    </xf>
    <xf numFmtId="0" fontId="0" fillId="0" borderId="0" xfId="0" applyAlignment="1" applyProtection="1">
      <alignment vertical="center"/>
      <protection locked="0"/>
    </xf>
    <xf numFmtId="0" fontId="0" fillId="0" borderId="0" xfId="0" applyBorder="1" applyAlignment="1" applyProtection="1">
      <alignment horizontal="right" vertical="center"/>
      <protection locked="0"/>
    </xf>
    <xf numFmtId="46" fontId="2" fillId="0" borderId="0" xfId="0" applyNumberFormat="1" applyFont="1" applyBorder="1" applyAlignment="1" applyProtection="1">
      <alignment vertical="center"/>
      <protection locked="0"/>
    </xf>
    <xf numFmtId="1" fontId="7" fillId="0" borderId="0" xfId="0" applyNumberFormat="1" applyFont="1" applyBorder="1" applyAlignment="1" applyProtection="1">
      <alignment vertical="center"/>
      <protection locked="0"/>
    </xf>
    <xf numFmtId="1" fontId="2" fillId="0" borderId="0" xfId="0" applyNumberFormat="1" applyFont="1" applyBorder="1" applyAlignment="1" applyProtection="1">
      <alignment vertical="center"/>
      <protection locked="0"/>
    </xf>
    <xf numFmtId="1" fontId="0" fillId="0" borderId="0" xfId="0" applyNumberFormat="1" applyBorder="1" applyAlignment="1" applyProtection="1">
      <alignment horizontal="right" vertical="center"/>
      <protection locked="0"/>
    </xf>
    <xf numFmtId="2" fontId="1" fillId="0" borderId="0" xfId="0" applyNumberFormat="1" applyFont="1" applyAlignment="1" applyProtection="1">
      <alignment vertical="center"/>
      <protection locked="0"/>
    </xf>
    <xf numFmtId="2" fontId="10" fillId="0" borderId="0" xfId="0" applyNumberFormat="1" applyFont="1" applyProtection="1">
      <protection locked="0"/>
    </xf>
    <xf numFmtId="1" fontId="0" fillId="0" borderId="0" xfId="0" applyNumberFormat="1" applyProtection="1">
      <protection locked="0"/>
    </xf>
    <xf numFmtId="0" fontId="8" fillId="0" borderId="6" xfId="0" applyNumberFormat="1" applyFont="1" applyBorder="1" applyAlignment="1" applyProtection="1">
      <alignment horizontal="center" vertical="center"/>
    </xf>
    <xf numFmtId="0" fontId="4" fillId="2" borderId="2" xfId="0" applyFont="1" applyFill="1" applyBorder="1" applyProtection="1"/>
    <xf numFmtId="0" fontId="4" fillId="2" borderId="0" xfId="0" applyFont="1" applyFill="1" applyBorder="1" applyProtection="1"/>
    <xf numFmtId="0" fontId="0" fillId="2" borderId="0" xfId="0" applyFill="1" applyBorder="1" applyProtection="1"/>
    <xf numFmtId="0" fontId="0" fillId="2" borderId="0" xfId="0" applyFill="1" applyProtection="1"/>
    <xf numFmtId="0" fontId="4" fillId="2" borderId="0" xfId="0" applyFont="1" applyFill="1" applyProtection="1"/>
    <xf numFmtId="49" fontId="16" fillId="2" borderId="0" xfId="0" applyNumberFormat="1" applyFont="1" applyFill="1" applyBorder="1" applyAlignment="1" applyProtection="1"/>
    <xf numFmtId="49" fontId="16" fillId="2" borderId="0" xfId="0" applyNumberFormat="1" applyFont="1" applyFill="1" applyBorder="1" applyProtection="1"/>
    <xf numFmtId="49" fontId="16" fillId="2" borderId="7" xfId="0" applyNumberFormat="1" applyFont="1" applyFill="1" applyBorder="1" applyProtection="1"/>
    <xf numFmtId="0" fontId="0" fillId="2" borderId="3" xfId="0" applyFill="1" applyBorder="1" applyProtection="1"/>
    <xf numFmtId="0" fontId="0" fillId="2" borderId="1" xfId="0" applyFill="1" applyBorder="1" applyProtection="1"/>
    <xf numFmtId="0" fontId="0" fillId="2" borderId="1" xfId="0" applyFill="1" applyBorder="1" applyAlignment="1" applyProtection="1"/>
    <xf numFmtId="0" fontId="0" fillId="2" borderId="11" xfId="0" applyFill="1" applyBorder="1" applyProtection="1"/>
    <xf numFmtId="0" fontId="0" fillId="0" borderId="0" xfId="0" applyProtection="1"/>
    <xf numFmtId="0" fontId="0" fillId="0" borderId="0" xfId="0" applyAlignment="1" applyProtection="1"/>
    <xf numFmtId="0" fontId="0" fillId="2" borderId="12" xfId="0" applyFill="1" applyBorder="1" applyProtection="1"/>
    <xf numFmtId="0" fontId="0" fillId="2" borderId="19" xfId="0" applyFill="1" applyBorder="1" applyProtection="1"/>
    <xf numFmtId="0" fontId="0" fillId="2" borderId="5" xfId="0" applyFill="1" applyBorder="1" applyAlignment="1" applyProtection="1">
      <alignment horizontal="center"/>
    </xf>
    <xf numFmtId="0" fontId="0" fillId="2" borderId="13" xfId="0" applyFill="1" applyBorder="1" applyAlignment="1" applyProtection="1">
      <alignment horizontal="center"/>
    </xf>
    <xf numFmtId="0" fontId="0" fillId="0" borderId="0" xfId="0" applyBorder="1" applyProtection="1"/>
    <xf numFmtId="0" fontId="0" fillId="2" borderId="4" xfId="0" applyFill="1" applyBorder="1" applyAlignment="1" applyProtection="1"/>
    <xf numFmtId="0" fontId="6" fillId="2" borderId="5" xfId="0" applyFont="1" applyFill="1" applyBorder="1" applyAlignment="1" applyProtection="1">
      <alignment horizontal="left" vertical="center"/>
    </xf>
    <xf numFmtId="0" fontId="0" fillId="2" borderId="5" xfId="0" applyFill="1" applyBorder="1" applyAlignment="1" applyProtection="1">
      <alignment horizontal="center" vertical="center"/>
    </xf>
    <xf numFmtId="0" fontId="0" fillId="2" borderId="5" xfId="0" applyFill="1" applyBorder="1" applyProtection="1"/>
    <xf numFmtId="0" fontId="0" fillId="2" borderId="13" xfId="0" applyFill="1" applyBorder="1" applyProtection="1"/>
    <xf numFmtId="0" fontId="0" fillId="9" borderId="12" xfId="0" applyFill="1" applyBorder="1" applyAlignment="1" applyProtection="1">
      <alignment vertical="center"/>
    </xf>
    <xf numFmtId="0" fontId="0" fillId="9" borderId="19" xfId="0" applyFill="1" applyBorder="1" applyAlignment="1" applyProtection="1">
      <alignment vertical="center"/>
    </xf>
    <xf numFmtId="0" fontId="0" fillId="9" borderId="19" xfId="0" applyFill="1" applyBorder="1" applyProtection="1"/>
    <xf numFmtId="0" fontId="0" fillId="2" borderId="2" xfId="0" applyFill="1" applyBorder="1" applyAlignment="1" applyProtection="1"/>
    <xf numFmtId="0" fontId="0" fillId="2" borderId="0" xfId="0" applyFill="1" applyBorder="1" applyAlignment="1" applyProtection="1"/>
    <xf numFmtId="0" fontId="0" fillId="2" borderId="7" xfId="0" applyFill="1" applyBorder="1" applyAlignment="1" applyProtection="1"/>
    <xf numFmtId="0" fontId="0" fillId="2" borderId="3" xfId="0" applyFill="1" applyBorder="1" applyAlignment="1" applyProtection="1">
      <alignment vertical="center"/>
    </xf>
    <xf numFmtId="0" fontId="0" fillId="2" borderId="1" xfId="0" applyFill="1" applyBorder="1" applyAlignment="1" applyProtection="1">
      <alignment horizontal="center" vertical="center"/>
    </xf>
    <xf numFmtId="0" fontId="0" fillId="2" borderId="1" xfId="0" applyFill="1" applyBorder="1" applyAlignment="1" applyProtection="1">
      <alignment vertical="center"/>
    </xf>
    <xf numFmtId="0" fontId="0" fillId="2" borderId="11" xfId="0" applyFill="1" applyBorder="1" applyAlignment="1" applyProtection="1">
      <alignment vertical="center"/>
    </xf>
    <xf numFmtId="0" fontId="0" fillId="2" borderId="2" xfId="0" applyFill="1" applyBorder="1" applyProtection="1"/>
    <xf numFmtId="0" fontId="0" fillId="2" borderId="1" xfId="0" applyFill="1" applyBorder="1" applyAlignment="1" applyProtection="1">
      <alignment horizontal="right"/>
    </xf>
    <xf numFmtId="0" fontId="0" fillId="2" borderId="11" xfId="0" applyFill="1" applyBorder="1" applyAlignment="1" applyProtection="1">
      <alignment horizontal="center"/>
    </xf>
    <xf numFmtId="0" fontId="1" fillId="2" borderId="12" xfId="0" applyFont="1" applyFill="1" applyBorder="1" applyAlignment="1" applyProtection="1">
      <alignment vertical="center"/>
    </xf>
    <xf numFmtId="0" fontId="1" fillId="2" borderId="12"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0" fillId="2" borderId="19" xfId="0" applyFill="1" applyBorder="1" applyAlignment="1" applyProtection="1">
      <alignment horizontal="right"/>
    </xf>
    <xf numFmtId="1" fontId="0" fillId="2" borderId="8" xfId="0" applyNumberFormat="1" applyFill="1" applyBorder="1" applyAlignment="1" applyProtection="1">
      <alignment horizontal="center"/>
    </xf>
    <xf numFmtId="2" fontId="5" fillId="2" borderId="12" xfId="0" applyNumberFormat="1" applyFont="1" applyFill="1" applyBorder="1" applyAlignment="1" applyProtection="1">
      <alignment horizontal="center" vertical="center"/>
    </xf>
    <xf numFmtId="2" fontId="5" fillId="2" borderId="14" xfId="0" applyNumberFormat="1" applyFont="1" applyFill="1" applyBorder="1" applyAlignment="1" applyProtection="1">
      <alignment horizontal="center" vertical="center"/>
    </xf>
    <xf numFmtId="0" fontId="0" fillId="0" borderId="2" xfId="0" applyBorder="1" applyProtection="1"/>
    <xf numFmtId="0" fontId="0" fillId="0" borderId="0" xfId="0" applyBorder="1" applyAlignment="1" applyProtection="1"/>
    <xf numFmtId="0" fontId="0" fillId="0" borderId="0" xfId="0" applyBorder="1" applyAlignment="1" applyProtection="1">
      <alignment horizontal="center"/>
    </xf>
    <xf numFmtId="0" fontId="0" fillId="0" borderId="7" xfId="0" applyBorder="1" applyProtection="1"/>
    <xf numFmtId="0" fontId="0" fillId="2" borderId="4" xfId="0" applyFill="1" applyBorder="1" applyProtection="1"/>
    <xf numFmtId="0" fontId="0" fillId="2" borderId="5" xfId="0" applyFill="1" applyBorder="1" applyAlignment="1" applyProtection="1"/>
    <xf numFmtId="0" fontId="0" fillId="2" borderId="13" xfId="0" applyFill="1" applyBorder="1" applyAlignment="1" applyProtection="1"/>
    <xf numFmtId="0" fontId="0" fillId="2" borderId="3" xfId="0" applyFill="1" applyBorder="1" applyAlignment="1" applyProtection="1">
      <alignment horizontal="center" vertical="center"/>
    </xf>
    <xf numFmtId="0" fontId="3" fillId="2" borderId="1" xfId="0" applyFont="1" applyFill="1" applyBorder="1" applyAlignment="1" applyProtection="1">
      <alignment vertical="center" textRotation="90" shrinkToFit="1"/>
    </xf>
    <xf numFmtId="0" fontId="0" fillId="2" borderId="11" xfId="0" applyFill="1" applyBorder="1" applyAlignment="1" applyProtection="1">
      <alignment horizontal="center" vertical="center"/>
    </xf>
    <xf numFmtId="0" fontId="0" fillId="0" borderId="0" xfId="0" applyBorder="1" applyAlignment="1" applyProtection="1">
      <alignment horizontal="center" vertical="center"/>
    </xf>
    <xf numFmtId="0" fontId="3" fillId="2" borderId="3" xfId="0" applyFont="1" applyFill="1" applyBorder="1" applyAlignment="1" applyProtection="1">
      <alignment vertical="center"/>
    </xf>
    <xf numFmtId="0" fontId="3" fillId="2" borderId="1" xfId="0" applyFont="1" applyFill="1" applyBorder="1" applyAlignment="1" applyProtection="1">
      <alignment horizontal="right" vertical="center"/>
    </xf>
    <xf numFmtId="0" fontId="7" fillId="2" borderId="1" xfId="0" applyFont="1" applyFill="1" applyBorder="1" applyAlignment="1" applyProtection="1">
      <alignment horizontal="right" vertical="center"/>
    </xf>
    <xf numFmtId="0" fontId="0" fillId="2" borderId="1" xfId="0" applyFill="1" applyBorder="1" applyAlignment="1" applyProtection="1">
      <alignment horizontal="right" vertical="center"/>
    </xf>
    <xf numFmtId="0" fontId="0" fillId="2" borderId="11" xfId="0" applyFill="1" applyBorder="1" applyAlignment="1" applyProtection="1">
      <alignment horizontal="right" vertical="center"/>
    </xf>
    <xf numFmtId="0" fontId="0" fillId="0" borderId="0" xfId="0" applyBorder="1" applyAlignment="1" applyProtection="1">
      <alignment vertical="center"/>
    </xf>
    <xf numFmtId="0" fontId="0" fillId="0" borderId="0" xfId="0" applyBorder="1" applyAlignment="1" applyProtection="1">
      <alignment textRotation="90"/>
    </xf>
    <xf numFmtId="0" fontId="0" fillId="0" borderId="5" xfId="0" applyBorder="1" applyProtection="1"/>
    <xf numFmtId="0" fontId="0" fillId="0" borderId="13" xfId="0" applyBorder="1" applyProtection="1"/>
    <xf numFmtId="169" fontId="0" fillId="0" borderId="38" xfId="0" applyNumberFormat="1" applyBorder="1" applyAlignment="1" applyProtection="1">
      <alignment horizontal="center"/>
    </xf>
    <xf numFmtId="0" fontId="0" fillId="0" borderId="39" xfId="0" applyNumberFormat="1" applyBorder="1" applyAlignment="1" applyProtection="1">
      <alignment horizontal="center"/>
    </xf>
    <xf numFmtId="168" fontId="0" fillId="0" borderId="40" xfId="0" applyNumberFormat="1" applyBorder="1" applyAlignment="1" applyProtection="1"/>
    <xf numFmtId="169" fontId="0" fillId="0" borderId="41" xfId="0" applyNumberFormat="1" applyBorder="1" applyAlignment="1" applyProtection="1">
      <alignment horizontal="center"/>
    </xf>
    <xf numFmtId="0" fontId="0" fillId="0" borderId="42" xfId="0" applyNumberFormat="1" applyBorder="1" applyAlignment="1" applyProtection="1">
      <alignment horizontal="center"/>
    </xf>
    <xf numFmtId="168" fontId="0" fillId="0" borderId="36" xfId="0" applyNumberFormat="1" applyBorder="1" applyAlignment="1" applyProtection="1"/>
    <xf numFmtId="0" fontId="0" fillId="0" borderId="2" xfId="0" applyBorder="1" applyAlignment="1" applyProtection="1">
      <alignment vertical="center"/>
    </xf>
    <xf numFmtId="0" fontId="0" fillId="0" borderId="0" xfId="0" applyAlignment="1" applyProtection="1">
      <alignment vertical="center"/>
    </xf>
    <xf numFmtId="0" fontId="0" fillId="0" borderId="3" xfId="0" applyBorder="1" applyAlignment="1" applyProtection="1">
      <alignment vertical="center"/>
    </xf>
    <xf numFmtId="0" fontId="0" fillId="0" borderId="1" xfId="0" applyBorder="1" applyAlignment="1" applyProtection="1">
      <alignment vertical="center"/>
    </xf>
    <xf numFmtId="0" fontId="2" fillId="0" borderId="3" xfId="0" applyFont="1" applyBorder="1" applyProtection="1"/>
    <xf numFmtId="0" fontId="0" fillId="0" borderId="1" xfId="0" applyBorder="1" applyProtection="1"/>
    <xf numFmtId="2" fontId="7" fillId="3" borderId="6" xfId="0" applyNumberFormat="1" applyFont="1" applyFill="1" applyBorder="1" applyAlignment="1" applyProtection="1">
      <alignment vertical="center"/>
    </xf>
    <xf numFmtId="2" fontId="0" fillId="0" borderId="0" xfId="0" applyNumberFormat="1" applyAlignment="1" applyProtection="1">
      <alignment vertical="center"/>
    </xf>
    <xf numFmtId="2" fontId="10" fillId="0" borderId="0" xfId="0" applyNumberFormat="1" applyFont="1" applyAlignment="1" applyProtection="1">
      <alignment vertical="center"/>
    </xf>
    <xf numFmtId="1" fontId="0" fillId="0" borderId="0" xfId="0" applyNumberFormat="1" applyAlignment="1" applyProtection="1">
      <alignment vertical="center"/>
    </xf>
    <xf numFmtId="2" fontId="7" fillId="0" borderId="0" xfId="0" applyNumberFormat="1" applyFont="1" applyAlignment="1" applyProtection="1">
      <alignment vertical="center"/>
    </xf>
    <xf numFmtId="2" fontId="7" fillId="0" borderId="0" xfId="0" applyNumberFormat="1" applyFont="1" applyAlignment="1" applyProtection="1">
      <alignment horizontal="right" vertical="center"/>
    </xf>
    <xf numFmtId="1" fontId="0" fillId="0" borderId="1" xfId="0" applyNumberFormat="1" applyBorder="1" applyAlignment="1" applyProtection="1">
      <alignment vertical="center"/>
    </xf>
    <xf numFmtId="46" fontId="0" fillId="0" borderId="0" xfId="0" applyNumberFormat="1" applyAlignment="1" applyProtection="1">
      <alignment vertical="center"/>
    </xf>
    <xf numFmtId="0" fontId="0" fillId="0" borderId="0" xfId="0" applyBorder="1" applyAlignment="1" applyProtection="1">
      <alignment horizontal="right" vertical="center"/>
    </xf>
    <xf numFmtId="20" fontId="7" fillId="3" borderId="0" xfId="0" applyNumberFormat="1" applyFont="1" applyFill="1" applyBorder="1" applyAlignment="1" applyProtection="1">
      <alignment horizontal="right" vertical="center"/>
    </xf>
    <xf numFmtId="46" fontId="2" fillId="0" borderId="0" xfId="0" applyNumberFormat="1" applyFont="1" applyBorder="1" applyAlignment="1" applyProtection="1">
      <alignment vertical="center"/>
    </xf>
    <xf numFmtId="165" fontId="7" fillId="3" borderId="0" xfId="0" applyNumberFormat="1" applyFont="1" applyFill="1" applyBorder="1" applyAlignment="1" applyProtection="1">
      <alignment horizontal="right" vertical="center"/>
    </xf>
    <xf numFmtId="2" fontId="12" fillId="0" borderId="0" xfId="0" applyNumberFormat="1" applyFont="1" applyBorder="1" applyAlignment="1" applyProtection="1">
      <alignment vertical="center"/>
    </xf>
    <xf numFmtId="2" fontId="7" fillId="0" borderId="0" xfId="0" applyNumberFormat="1" applyFont="1" applyBorder="1" applyAlignment="1" applyProtection="1">
      <alignment vertical="center"/>
    </xf>
    <xf numFmtId="2" fontId="7" fillId="0" borderId="7" xfId="0" applyNumberFormat="1" applyFont="1" applyBorder="1" applyAlignment="1" applyProtection="1">
      <alignment vertical="center"/>
    </xf>
    <xf numFmtId="21" fontId="7" fillId="0" borderId="0" xfId="0" applyNumberFormat="1" applyFont="1" applyBorder="1" applyAlignment="1" applyProtection="1">
      <alignment horizontal="right" vertical="center"/>
    </xf>
    <xf numFmtId="165" fontId="0" fillId="0" borderId="0" xfId="0" applyNumberFormat="1" applyBorder="1" applyAlignment="1" applyProtection="1">
      <alignment horizontal="right" vertical="center"/>
    </xf>
    <xf numFmtId="165" fontId="0" fillId="0" borderId="12" xfId="0" applyNumberFormat="1" applyBorder="1" applyAlignment="1" applyProtection="1">
      <alignment horizontal="right" vertical="center"/>
    </xf>
    <xf numFmtId="2" fontId="10" fillId="0" borderId="0" xfId="0" applyNumberFormat="1" applyFont="1" applyBorder="1" applyAlignment="1" applyProtection="1">
      <alignment horizontal="right" vertical="center"/>
    </xf>
    <xf numFmtId="0" fontId="1" fillId="0" borderId="0" xfId="0" applyFont="1" applyBorder="1" applyAlignment="1" applyProtection="1">
      <alignment horizontal="center" vertical="center"/>
    </xf>
    <xf numFmtId="0" fontId="0" fillId="0" borderId="7" xfId="0" applyBorder="1" applyAlignment="1" applyProtection="1">
      <alignment horizontal="right" vertical="center"/>
    </xf>
    <xf numFmtId="2" fontId="10" fillId="0" borderId="0" xfId="0" applyNumberFormat="1" applyFont="1" applyBorder="1" applyAlignment="1" applyProtection="1">
      <alignment vertical="center"/>
    </xf>
    <xf numFmtId="1" fontId="0" fillId="0" borderId="0" xfId="0" applyNumberFormat="1" applyBorder="1" applyAlignment="1" applyProtection="1">
      <alignment vertical="center"/>
    </xf>
    <xf numFmtId="0" fontId="0" fillId="2" borderId="12" xfId="0" applyFill="1" applyBorder="1" applyAlignment="1" applyProtection="1">
      <alignment vertical="center"/>
    </xf>
    <xf numFmtId="0" fontId="0" fillId="2" borderId="19" xfId="0" applyFill="1" applyBorder="1" applyAlignment="1" applyProtection="1">
      <alignment vertical="center"/>
    </xf>
    <xf numFmtId="0" fontId="0" fillId="2" borderId="8" xfId="0" applyFill="1" applyBorder="1" applyAlignment="1" applyProtection="1">
      <alignment horizontal="right" vertical="center"/>
    </xf>
    <xf numFmtId="2" fontId="10" fillId="0" borderId="0" xfId="0" applyNumberFormat="1" applyFont="1" applyBorder="1" applyProtection="1"/>
    <xf numFmtId="1" fontId="0" fillId="0" borderId="0" xfId="0" applyNumberFormat="1" applyBorder="1" applyProtection="1"/>
    <xf numFmtId="0" fontId="0" fillId="0" borderId="1" xfId="0" applyBorder="1" applyAlignment="1" applyProtection="1"/>
    <xf numFmtId="0" fontId="0" fillId="0" borderId="11" xfId="0" applyBorder="1" applyProtection="1"/>
    <xf numFmtId="2" fontId="10" fillId="0" borderId="0" xfId="0" applyNumberFormat="1" applyFont="1" applyProtection="1"/>
    <xf numFmtId="1" fontId="0" fillId="0" borderId="0" xfId="0" applyNumberFormat="1" applyProtection="1"/>
    <xf numFmtId="18" fontId="0" fillId="0" borderId="0" xfId="0" applyNumberFormat="1" applyAlignment="1" applyProtection="1">
      <alignment vertical="center"/>
    </xf>
    <xf numFmtId="0" fontId="0" fillId="0" borderId="0" xfId="0" applyAlignment="1" applyProtection="1">
      <alignment horizontal="center" vertical="center"/>
    </xf>
    <xf numFmtId="49" fontId="16" fillId="0" borderId="0" xfId="0" applyNumberFormat="1" applyFont="1" applyFill="1" applyBorder="1" applyProtection="1"/>
    <xf numFmtId="2" fontId="20" fillId="0" borderId="0" xfId="0" applyNumberFormat="1" applyFont="1" applyFill="1" applyBorder="1" applyProtection="1"/>
    <xf numFmtId="1" fontId="4" fillId="0" borderId="0" xfId="0" applyNumberFormat="1" applyFont="1" applyFill="1" applyBorder="1" applyProtection="1"/>
    <xf numFmtId="49" fontId="4" fillId="0" borderId="0" xfId="0" applyNumberFormat="1" applyFont="1" applyFill="1" applyBorder="1" applyProtection="1"/>
    <xf numFmtId="49" fontId="4" fillId="0" borderId="0" xfId="0" applyNumberFormat="1" applyFont="1" applyFill="1" applyBorder="1" applyAlignment="1" applyProtection="1"/>
    <xf numFmtId="0" fontId="0" fillId="0" borderId="0" xfId="0" applyFill="1" applyBorder="1" applyProtection="1"/>
    <xf numFmtId="2" fontId="10" fillId="0" borderId="0" xfId="0" applyNumberFormat="1" applyFont="1" applyFill="1" applyBorder="1" applyProtection="1"/>
    <xf numFmtId="1" fontId="0" fillId="0" borderId="0" xfId="0" applyNumberFormat="1" applyFill="1" applyBorder="1" applyProtection="1"/>
    <xf numFmtId="0" fontId="0" fillId="0" borderId="0" xfId="0" applyFill="1" applyBorder="1" applyAlignment="1" applyProtection="1"/>
    <xf numFmtId="0" fontId="6" fillId="0" borderId="0" xfId="0" applyFont="1" applyFill="1" applyBorder="1" applyAlignment="1" applyProtection="1">
      <alignment horizontal="center" vertical="center"/>
    </xf>
    <xf numFmtId="0" fontId="0" fillId="0" borderId="0" xfId="0" applyFill="1" applyBorder="1" applyAlignment="1" applyProtection="1">
      <alignment vertical="center"/>
    </xf>
    <xf numFmtId="2" fontId="10" fillId="0" borderId="0" xfId="0" applyNumberFormat="1" applyFont="1" applyFill="1" applyBorder="1" applyAlignment="1" applyProtection="1">
      <alignment vertical="center"/>
    </xf>
    <xf numFmtId="1" fontId="0" fillId="0" borderId="0" xfId="0" applyNumberFormat="1" applyFill="1" applyBorder="1" applyAlignment="1" applyProtection="1">
      <alignment vertical="center"/>
    </xf>
    <xf numFmtId="0" fontId="0" fillId="0" borderId="0" xfId="0" applyFill="1" applyBorder="1" applyAlignment="1" applyProtection="1">
      <alignment horizontal="center" vertical="center"/>
    </xf>
    <xf numFmtId="0" fontId="1" fillId="0" borderId="0" xfId="0" applyFont="1" applyFill="1" applyBorder="1" applyAlignment="1" applyProtection="1">
      <alignment horizontal="center" vertical="center"/>
    </xf>
    <xf numFmtId="2" fontId="9" fillId="0" borderId="0" xfId="0" applyNumberFormat="1" applyFont="1" applyFill="1" applyBorder="1" applyAlignment="1" applyProtection="1">
      <alignment horizontal="center" vertical="center"/>
    </xf>
    <xf numFmtId="1" fontId="1" fillId="0" borderId="0" xfId="0" applyNumberFormat="1" applyFont="1" applyFill="1" applyBorder="1" applyAlignment="1" applyProtection="1">
      <alignment horizontal="center" vertical="center"/>
    </xf>
    <xf numFmtId="0" fontId="1" fillId="0" borderId="0" xfId="0" applyFont="1" applyFill="1" applyBorder="1" applyAlignment="1" applyProtection="1">
      <alignment vertical="center"/>
    </xf>
    <xf numFmtId="2" fontId="5" fillId="0" borderId="0" xfId="0" applyNumberFormat="1" applyFont="1" applyFill="1" applyBorder="1" applyAlignment="1" applyProtection="1">
      <alignment horizontal="center" vertical="center"/>
    </xf>
    <xf numFmtId="2" fontId="11" fillId="0" borderId="0" xfId="0" applyNumberFormat="1" applyFont="1" applyFill="1" applyBorder="1" applyAlignment="1" applyProtection="1">
      <alignment horizontal="center" vertical="center"/>
    </xf>
    <xf numFmtId="1" fontId="5" fillId="0" borderId="0" xfId="0" applyNumberFormat="1" applyFont="1" applyFill="1" applyBorder="1" applyAlignment="1" applyProtection="1">
      <alignment horizontal="center" vertical="center"/>
    </xf>
    <xf numFmtId="2" fontId="9" fillId="0" borderId="9" xfId="0" applyNumberFormat="1" applyFont="1" applyFill="1" applyBorder="1" applyAlignment="1" applyProtection="1">
      <alignment horizontal="center"/>
    </xf>
    <xf numFmtId="1" fontId="0" fillId="0" borderId="0" xfId="0" applyNumberFormat="1" applyFill="1" applyBorder="1" applyAlignment="1" applyProtection="1"/>
    <xf numFmtId="2" fontId="9" fillId="0" borderId="10" xfId="0" applyNumberFormat="1" applyFont="1" applyFill="1" applyBorder="1" applyAlignment="1" applyProtection="1">
      <alignment horizontal="center" vertical="top" wrapText="1"/>
    </xf>
    <xf numFmtId="1" fontId="0" fillId="0" borderId="0" xfId="0" applyNumberFormat="1" applyFill="1" applyBorder="1" applyAlignment="1" applyProtection="1">
      <alignment horizontal="center" vertical="center"/>
    </xf>
    <xf numFmtId="0" fontId="0" fillId="0" borderId="0" xfId="0" applyFill="1" applyBorder="1" applyAlignment="1" applyProtection="1">
      <alignment horizontal="right" vertical="center"/>
    </xf>
    <xf numFmtId="0" fontId="1" fillId="0" borderId="0" xfId="0" applyFont="1" applyAlignment="1" applyProtection="1">
      <alignment vertical="center" wrapText="1"/>
    </xf>
    <xf numFmtId="0" fontId="7" fillId="0" borderId="0" xfId="0" applyFont="1" applyAlignment="1" applyProtection="1">
      <alignment horizontal="center"/>
    </xf>
    <xf numFmtId="0" fontId="0" fillId="0" borderId="0" xfId="0" applyAlignment="1" applyProtection="1">
      <alignment horizontal="left"/>
    </xf>
    <xf numFmtId="0" fontId="1" fillId="0" borderId="0" xfId="0" applyFont="1" applyAlignment="1" applyProtection="1">
      <alignment horizontal="right"/>
    </xf>
    <xf numFmtId="0" fontId="24" fillId="0" borderId="0" xfId="0" applyFont="1" applyAlignment="1" applyProtection="1">
      <alignment horizontal="right"/>
    </xf>
    <xf numFmtId="0" fontId="1" fillId="0" borderId="0" xfId="0" applyFont="1" applyAlignment="1" applyProtection="1">
      <alignment horizontal="center"/>
    </xf>
    <xf numFmtId="1" fontId="7" fillId="0" borderId="0" xfId="0" applyNumberFormat="1" applyFont="1" applyBorder="1" applyAlignment="1" applyProtection="1">
      <alignment vertical="center"/>
    </xf>
    <xf numFmtId="1" fontId="2" fillId="0" borderId="0" xfId="0" applyNumberFormat="1" applyFont="1" applyBorder="1" applyAlignment="1" applyProtection="1">
      <alignment vertical="center"/>
    </xf>
    <xf numFmtId="1" fontId="0" fillId="0" borderId="0" xfId="0" applyNumberFormat="1" applyBorder="1" applyAlignment="1" applyProtection="1">
      <alignment horizontal="right" vertical="center"/>
    </xf>
    <xf numFmtId="2" fontId="1" fillId="0" borderId="0" xfId="0" applyNumberFormat="1" applyFont="1" applyAlignment="1" applyProtection="1">
      <alignment vertical="center"/>
    </xf>
    <xf numFmtId="20" fontId="0" fillId="3" borderId="0" xfId="0" applyNumberFormat="1" applyFill="1" applyBorder="1" applyAlignment="1" applyProtection="1">
      <alignment vertical="center"/>
    </xf>
    <xf numFmtId="0" fontId="1" fillId="2" borderId="13" xfId="0" quotePrefix="1" applyFont="1" applyFill="1" applyBorder="1" applyProtection="1"/>
    <xf numFmtId="2" fontId="0" fillId="0" borderId="0" xfId="0" applyNumberFormat="1" applyAlignment="1" applyProtection="1">
      <alignment vertical="center"/>
      <protection locked="0"/>
    </xf>
    <xf numFmtId="1" fontId="0" fillId="0" borderId="0" xfId="0" applyNumberFormat="1" applyAlignment="1" applyProtection="1">
      <alignment vertical="center"/>
      <protection locked="0"/>
    </xf>
    <xf numFmtId="2" fontId="7" fillId="0" borderId="0" xfId="0" applyNumberFormat="1" applyFont="1" applyAlignment="1" applyProtection="1">
      <alignment horizontal="right" vertical="center"/>
      <protection locked="0"/>
    </xf>
    <xf numFmtId="1" fontId="0" fillId="0" borderId="1" xfId="0" applyNumberFormat="1" applyBorder="1" applyAlignment="1" applyProtection="1">
      <alignment vertical="center"/>
      <protection locked="0"/>
    </xf>
    <xf numFmtId="46" fontId="0" fillId="0" borderId="0" xfId="0" applyNumberFormat="1" applyAlignment="1" applyProtection="1">
      <alignment vertical="center"/>
      <protection locked="0"/>
    </xf>
    <xf numFmtId="1" fontId="0" fillId="0" borderId="0" xfId="0" applyNumberFormat="1" applyBorder="1" applyAlignment="1" applyProtection="1">
      <alignment vertical="center"/>
      <protection locked="0"/>
    </xf>
    <xf numFmtId="18"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0" fontId="3" fillId="2" borderId="3"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0" fontId="0" fillId="2" borderId="1" xfId="0" applyFill="1" applyBorder="1" applyAlignment="1" applyProtection="1">
      <alignment horizontal="left" vertical="center"/>
    </xf>
    <xf numFmtId="0" fontId="0" fillId="2" borderId="11" xfId="0" applyFill="1" applyBorder="1" applyAlignment="1" applyProtection="1">
      <alignment horizontal="left" vertical="center"/>
    </xf>
    <xf numFmtId="0" fontId="0" fillId="0" borderId="0" xfId="0" applyBorder="1" applyAlignment="1" applyProtection="1">
      <alignment horizontal="left" vertical="center"/>
    </xf>
    <xf numFmtId="0" fontId="7" fillId="0" borderId="0" xfId="0" applyFont="1" applyAlignment="1" applyProtection="1">
      <alignment horizontal="center" vertical="center"/>
      <protection hidden="1"/>
    </xf>
    <xf numFmtId="0" fontId="7" fillId="0" borderId="0" xfId="0" applyFont="1" applyProtection="1">
      <protection locked="0"/>
    </xf>
    <xf numFmtId="166" fontId="0" fillId="7" borderId="4" xfId="0" applyNumberFormat="1" applyFill="1" applyBorder="1" applyAlignment="1">
      <alignment horizontal="center" vertical="center"/>
    </xf>
    <xf numFmtId="0" fontId="0" fillId="7" borderId="5" xfId="0" applyFill="1" applyBorder="1" applyAlignment="1">
      <alignment horizontal="center" vertical="center"/>
    </xf>
    <xf numFmtId="0" fontId="0" fillId="7" borderId="13" xfId="0" applyFill="1" applyBorder="1" applyAlignment="1">
      <alignment horizontal="center" vertical="center"/>
    </xf>
    <xf numFmtId="0" fontId="0" fillId="7" borderId="9" xfId="0" applyFill="1" applyBorder="1" applyAlignment="1">
      <alignment horizontal="right" vertical="center"/>
    </xf>
    <xf numFmtId="0" fontId="8" fillId="7" borderId="21" xfId="0" applyFont="1" applyFill="1" applyBorder="1" applyAlignment="1">
      <alignment horizontal="center" vertical="center"/>
    </xf>
    <xf numFmtId="2" fontId="7" fillId="2" borderId="35" xfId="0" applyNumberFormat="1" applyFont="1" applyFill="1" applyBorder="1" applyAlignment="1" applyProtection="1">
      <alignment horizontal="center" vertical="center"/>
      <protection locked="0" hidden="1"/>
    </xf>
    <xf numFmtId="2" fontId="7" fillId="2" borderId="45" xfId="0" applyNumberFormat="1" applyFont="1" applyFill="1" applyBorder="1" applyAlignment="1" applyProtection="1">
      <alignment horizontal="center" vertical="center"/>
      <protection locked="0" hidden="1"/>
    </xf>
    <xf numFmtId="2" fontId="7" fillId="2" borderId="46" xfId="0" applyNumberFormat="1" applyFont="1" applyFill="1" applyBorder="1" applyAlignment="1" applyProtection="1">
      <alignment horizontal="center" vertical="center"/>
      <protection locked="0" hidden="1"/>
    </xf>
    <xf numFmtId="0" fontId="7" fillId="7" borderId="5" xfId="0" applyFont="1" applyFill="1" applyBorder="1" applyAlignment="1">
      <alignment horizontal="center" vertical="center"/>
    </xf>
    <xf numFmtId="2" fontId="7" fillId="0" borderId="0" xfId="0" applyNumberFormat="1" applyFont="1" applyAlignment="1" applyProtection="1">
      <alignment vertical="center"/>
      <protection locked="0"/>
    </xf>
    <xf numFmtId="0" fontId="0" fillId="2" borderId="1"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12" xfId="0" applyFill="1" applyBorder="1" applyAlignment="1" applyProtection="1"/>
    <xf numFmtId="0" fontId="0" fillId="2" borderId="5" xfId="0" applyFill="1" applyBorder="1" applyAlignment="1" applyProtection="1">
      <alignment horizontal="center"/>
    </xf>
    <xf numFmtId="0" fontId="0" fillId="2" borderId="13" xfId="0" applyFill="1" applyBorder="1" applyAlignment="1" applyProtection="1">
      <alignment horizontal="center"/>
    </xf>
    <xf numFmtId="0" fontId="0" fillId="2" borderId="1" xfId="0" applyFill="1" applyBorder="1" applyAlignment="1" applyProtection="1">
      <alignment horizontal="right" vertical="center"/>
    </xf>
    <xf numFmtId="0" fontId="0" fillId="0" borderId="7" xfId="0" applyBorder="1" applyProtection="1">
      <protection locked="0"/>
    </xf>
    <xf numFmtId="0" fontId="0" fillId="0" borderId="0" xfId="0" applyBorder="1" applyAlignment="1" applyProtection="1">
      <alignment textRotation="90"/>
      <protection locked="0"/>
    </xf>
    <xf numFmtId="0" fontId="0" fillId="0" borderId="2" xfId="0" applyBorder="1" applyAlignment="1" applyProtection="1">
      <alignment vertical="center"/>
      <protection locked="0"/>
    </xf>
    <xf numFmtId="2" fontId="12" fillId="0" borderId="0" xfId="0" applyNumberFormat="1" applyFont="1" applyBorder="1" applyAlignment="1" applyProtection="1">
      <alignment vertical="center"/>
      <protection locked="0"/>
    </xf>
    <xf numFmtId="20" fontId="7" fillId="3" borderId="0" xfId="0" applyNumberFormat="1" applyFont="1" applyFill="1" applyBorder="1" applyAlignment="1" applyProtection="1">
      <alignment horizontal="right" vertical="center"/>
      <protection locked="0"/>
    </xf>
    <xf numFmtId="165" fontId="7" fillId="3" borderId="0" xfId="0" applyNumberFormat="1" applyFont="1" applyFill="1" applyBorder="1" applyAlignment="1" applyProtection="1">
      <alignment horizontal="right" vertical="center"/>
      <protection locked="0"/>
    </xf>
    <xf numFmtId="2" fontId="7" fillId="0" borderId="0"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1" fontId="7" fillId="0" borderId="0" xfId="0" applyNumberFormat="1" applyFont="1" applyBorder="1" applyAlignment="1" applyProtection="1">
      <alignment horizontal="right" vertical="center"/>
      <protection locked="0"/>
    </xf>
    <xf numFmtId="2" fontId="10" fillId="0" borderId="0" xfId="0" applyNumberFormat="1" applyFont="1" applyBorder="1" applyAlignment="1" applyProtection="1">
      <alignment horizontal="right" vertical="center"/>
      <protection locked="0"/>
    </xf>
    <xf numFmtId="2" fontId="10" fillId="0" borderId="0" xfId="0" applyNumberFormat="1"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1" xfId="0" applyBorder="1" applyAlignment="1" applyProtection="1">
      <alignment vertical="center"/>
      <protection locked="0"/>
    </xf>
    <xf numFmtId="0" fontId="2" fillId="0" borderId="3" xfId="0" applyFont="1" applyBorder="1" applyProtection="1">
      <protection locked="0"/>
    </xf>
    <xf numFmtId="0" fontId="0" fillId="0" borderId="1" xfId="0" applyBorder="1" applyProtection="1">
      <protection locked="0"/>
    </xf>
    <xf numFmtId="0" fontId="0" fillId="0" borderId="1" xfId="0" applyBorder="1" applyAlignment="1" applyProtection="1">
      <protection locked="0"/>
    </xf>
    <xf numFmtId="0" fontId="0" fillId="0" borderId="11" xfId="0" applyBorder="1" applyProtection="1">
      <protection locked="0"/>
    </xf>
    <xf numFmtId="0" fontId="7" fillId="4" borderId="12" xfId="0" applyFont="1" applyFill="1" applyBorder="1" applyAlignment="1" applyProtection="1">
      <alignment vertical="center"/>
      <protection hidden="1"/>
    </xf>
    <xf numFmtId="0" fontId="0" fillId="4" borderId="8" xfId="0" applyFill="1" applyBorder="1" applyAlignment="1" applyProtection="1">
      <alignment vertical="center"/>
      <protection hidden="1"/>
    </xf>
    <xf numFmtId="14" fontId="7" fillId="2" borderId="14" xfId="0" applyNumberFormat="1" applyFont="1" applyFill="1" applyBorder="1" applyAlignment="1" applyProtection="1">
      <alignment vertical="center"/>
      <protection locked="0" hidden="1"/>
    </xf>
    <xf numFmtId="0" fontId="18" fillId="4" borderId="0" xfId="0" applyFont="1" applyFill="1" applyProtection="1">
      <protection hidden="1"/>
    </xf>
    <xf numFmtId="0" fontId="0" fillId="4" borderId="0" xfId="0" applyFill="1" applyProtection="1">
      <protection hidden="1"/>
    </xf>
    <xf numFmtId="2" fontId="7" fillId="0" borderId="0" xfId="0" applyNumberFormat="1" applyFont="1" applyAlignment="1" applyProtection="1">
      <alignment vertical="center"/>
      <protection locked="0"/>
    </xf>
    <xf numFmtId="2" fontId="0" fillId="3" borderId="43" xfId="0" applyNumberFormat="1" applyFill="1" applyBorder="1" applyAlignment="1" applyProtection="1">
      <alignment horizontal="center" vertical="center"/>
    </xf>
    <xf numFmtId="2" fontId="0" fillId="3" borderId="44" xfId="0" applyNumberFormat="1" applyFill="1" applyBorder="1" applyAlignment="1" applyProtection="1">
      <alignment horizontal="center" vertical="center"/>
    </xf>
    <xf numFmtId="2" fontId="0" fillId="3" borderId="43" xfId="0" applyNumberFormat="1" applyFill="1" applyBorder="1" applyAlignment="1" applyProtection="1">
      <alignment vertical="center"/>
    </xf>
    <xf numFmtId="0" fontId="0" fillId="0" borderId="36" xfId="0" applyBorder="1" applyAlignment="1" applyProtection="1">
      <alignment vertical="center"/>
    </xf>
    <xf numFmtId="2" fontId="0" fillId="3" borderId="36" xfId="0" applyNumberFormat="1" applyFill="1" applyBorder="1" applyAlignment="1" applyProtection="1">
      <alignment horizontal="center" vertical="center"/>
    </xf>
    <xf numFmtId="2" fontId="7" fillId="0" borderId="43" xfId="0" applyNumberFormat="1" applyFont="1" applyBorder="1" applyAlignment="1" applyProtection="1">
      <alignment horizontal="center" vertical="center"/>
    </xf>
    <xf numFmtId="0" fontId="0" fillId="0" borderId="36" xfId="0" applyBorder="1" applyAlignment="1" applyProtection="1">
      <alignment horizontal="center" vertical="center"/>
    </xf>
    <xf numFmtId="2" fontId="7" fillId="3" borderId="43" xfId="0" applyNumberFormat="1"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12" xfId="0" applyFill="1" applyBorder="1" applyAlignment="1" applyProtection="1"/>
    <xf numFmtId="0" fontId="0" fillId="0" borderId="19" xfId="0" applyBorder="1" applyAlignment="1" applyProtection="1"/>
    <xf numFmtId="0" fontId="0" fillId="9" borderId="12" xfId="0" applyFill="1" applyBorder="1" applyAlignment="1" applyProtection="1"/>
    <xf numFmtId="0" fontId="0" fillId="9" borderId="19" xfId="0" applyFill="1" applyBorder="1" applyAlignment="1" applyProtection="1"/>
    <xf numFmtId="20" fontId="7" fillId="3" borderId="0" xfId="0" applyNumberFormat="1" applyFont="1" applyFill="1" applyBorder="1" applyAlignment="1" applyProtection="1">
      <alignment horizontal="right" vertical="center"/>
    </xf>
    <xf numFmtId="165" fontId="7" fillId="3" borderId="0" xfId="0" applyNumberFormat="1" applyFont="1" applyFill="1" applyBorder="1" applyAlignment="1" applyProtection="1">
      <alignment horizontal="right" vertical="center"/>
    </xf>
    <xf numFmtId="0" fontId="0" fillId="2" borderId="4" xfId="0" applyFill="1" applyBorder="1" applyAlignment="1" applyProtection="1">
      <alignment horizontal="center"/>
    </xf>
    <xf numFmtId="0" fontId="0" fillId="2" borderId="5" xfId="0" applyFill="1" applyBorder="1" applyAlignment="1" applyProtection="1">
      <alignment horizontal="center"/>
    </xf>
    <xf numFmtId="0" fontId="0" fillId="2" borderId="13" xfId="0" applyFill="1" applyBorder="1" applyAlignment="1" applyProtection="1">
      <alignment horizontal="center"/>
    </xf>
    <xf numFmtId="165" fontId="0" fillId="0" borderId="0" xfId="0" applyNumberFormat="1" applyFill="1" applyBorder="1" applyAlignment="1" applyProtection="1">
      <alignment horizontal="right" vertical="center"/>
      <protection locked="0"/>
    </xf>
    <xf numFmtId="2" fontId="0" fillId="0" borderId="12" xfId="0" applyNumberFormat="1" applyBorder="1" applyAlignment="1" applyProtection="1">
      <alignment vertical="center"/>
    </xf>
    <xf numFmtId="2" fontId="0" fillId="0" borderId="8" xfId="0" applyNumberFormat="1" applyBorder="1" applyAlignment="1" applyProtection="1">
      <alignment vertical="center"/>
    </xf>
    <xf numFmtId="0" fontId="0" fillId="2" borderId="3" xfId="0" applyFill="1" applyBorder="1" applyAlignment="1" applyProtection="1">
      <alignment horizontal="right" vertical="center"/>
    </xf>
    <xf numFmtId="0" fontId="0" fillId="2" borderId="1" xfId="0" applyFill="1" applyBorder="1" applyAlignment="1" applyProtection="1">
      <alignment horizontal="right" vertical="center"/>
    </xf>
    <xf numFmtId="2" fontId="0" fillId="2" borderId="15" xfId="0" applyNumberFormat="1" applyFill="1" applyBorder="1" applyAlignment="1" applyProtection="1">
      <alignment vertical="center"/>
    </xf>
    <xf numFmtId="2" fontId="0" fillId="2" borderId="17" xfId="0" applyNumberFormat="1" applyFill="1" applyBorder="1" applyAlignment="1" applyProtection="1">
      <alignment vertical="center"/>
    </xf>
    <xf numFmtId="2" fontId="7" fillId="2" borderId="43" xfId="0" applyNumberFormat="1" applyFont="1" applyFill="1" applyBorder="1" applyAlignment="1" applyProtection="1">
      <alignment vertical="center"/>
    </xf>
    <xf numFmtId="2" fontId="7" fillId="2" borderId="36" xfId="0" applyNumberFormat="1" applyFont="1" applyFill="1" applyBorder="1" applyAlignment="1" applyProtection="1">
      <alignment vertical="center"/>
    </xf>
    <xf numFmtId="2" fontId="0" fillId="0" borderId="12" xfId="0" applyNumberFormat="1" applyBorder="1" applyAlignment="1" applyProtection="1">
      <alignment vertical="center"/>
      <protection locked="0"/>
    </xf>
    <xf numFmtId="2" fontId="0" fillId="0" borderId="8" xfId="0" applyNumberFormat="1" applyBorder="1" applyAlignment="1" applyProtection="1">
      <alignment vertical="center"/>
      <protection locked="0"/>
    </xf>
    <xf numFmtId="165" fontId="7" fillId="3" borderId="12" xfId="0" applyNumberFormat="1" applyFont="1" applyFill="1" applyBorder="1" applyAlignment="1" applyProtection="1">
      <alignment horizontal="right" vertical="center"/>
    </xf>
    <xf numFmtId="0" fontId="0" fillId="0" borderId="8" xfId="0" applyBorder="1" applyAlignment="1" applyProtection="1">
      <alignment horizontal="right" vertical="center"/>
    </xf>
    <xf numFmtId="165" fontId="0" fillId="0" borderId="19" xfId="0" applyNumberFormat="1" applyBorder="1" applyAlignment="1" applyProtection="1">
      <alignment vertical="center"/>
    </xf>
    <xf numFmtId="0" fontId="0" fillId="0" borderId="8" xfId="0" applyBorder="1" applyAlignment="1" applyProtection="1">
      <alignment vertical="center"/>
    </xf>
    <xf numFmtId="2" fontId="0" fillId="2" borderId="12" xfId="0" applyNumberFormat="1" applyFill="1" applyBorder="1" applyAlignment="1" applyProtection="1">
      <alignment horizontal="right" vertical="center"/>
    </xf>
    <xf numFmtId="2" fontId="0" fillId="2" borderId="8" xfId="0" applyNumberFormat="1" applyFill="1" applyBorder="1" applyAlignment="1" applyProtection="1">
      <alignment horizontal="right" vertical="center"/>
    </xf>
    <xf numFmtId="2" fontId="0" fillId="6" borderId="43" xfId="0" applyNumberFormat="1" applyFill="1" applyBorder="1" applyAlignment="1" applyProtection="1">
      <alignment vertical="center"/>
    </xf>
    <xf numFmtId="2" fontId="0" fillId="2" borderId="44" xfId="0" applyNumberFormat="1" applyFill="1" applyBorder="1" applyAlignment="1" applyProtection="1">
      <alignment vertical="center"/>
    </xf>
    <xf numFmtId="2" fontId="7" fillId="6" borderId="43" xfId="0" applyNumberFormat="1" applyFont="1" applyFill="1" applyBorder="1" applyAlignment="1" applyProtection="1">
      <alignment vertical="center"/>
    </xf>
    <xf numFmtId="0" fontId="0" fillId="2" borderId="36" xfId="0" applyFill="1" applyBorder="1" applyAlignment="1" applyProtection="1">
      <alignment vertical="center"/>
    </xf>
    <xf numFmtId="0" fontId="0" fillId="2" borderId="3" xfId="0" applyFill="1" applyBorder="1" applyAlignment="1" applyProtection="1">
      <alignment horizontal="left" vertical="center"/>
    </xf>
    <xf numFmtId="0" fontId="0" fillId="2" borderId="1" xfId="0" applyFill="1" applyBorder="1" applyAlignment="1" applyProtection="1">
      <alignment horizontal="left" vertical="center"/>
    </xf>
    <xf numFmtId="0" fontId="0" fillId="2" borderId="11" xfId="0" applyFill="1" applyBorder="1" applyAlignment="1" applyProtection="1">
      <alignment horizontal="left" vertical="center"/>
    </xf>
    <xf numFmtId="20" fontId="7" fillId="3" borderId="0" xfId="0" applyNumberFormat="1" applyFont="1" applyFill="1" applyBorder="1" applyAlignment="1" applyProtection="1">
      <alignment horizontal="right" vertical="center"/>
      <protection locked="0"/>
    </xf>
    <xf numFmtId="165" fontId="7" fillId="3" borderId="0" xfId="0" applyNumberFormat="1" applyFont="1" applyFill="1" applyBorder="1" applyAlignment="1" applyProtection="1">
      <alignment horizontal="right" vertical="center"/>
      <protection locked="0"/>
    </xf>
    <xf numFmtId="2" fontId="7" fillId="0" borderId="0" xfId="0" applyNumberFormat="1" applyFont="1" applyAlignment="1">
      <alignment vertical="center"/>
    </xf>
    <xf numFmtId="2" fontId="0" fillId="0" borderId="12" xfId="0" applyNumberFormat="1" applyBorder="1" applyAlignment="1" applyProtection="1">
      <alignment vertical="center"/>
      <protection locked="0" hidden="1"/>
    </xf>
    <xf numFmtId="2" fontId="0" fillId="0" borderId="8" xfId="0" applyNumberFormat="1" applyBorder="1" applyAlignment="1">
      <alignment vertical="center"/>
    </xf>
    <xf numFmtId="165" fontId="0" fillId="0" borderId="0" xfId="0" applyNumberFormat="1" applyFill="1" applyBorder="1" applyAlignment="1" applyProtection="1">
      <alignment horizontal="right" vertical="center"/>
      <protection hidden="1"/>
    </xf>
    <xf numFmtId="2" fontId="7" fillId="0" borderId="0" xfId="0" applyNumberFormat="1" applyFont="1" applyAlignment="1" applyProtection="1">
      <alignment vertical="center"/>
    </xf>
    <xf numFmtId="165" fontId="0" fillId="0" borderId="0" xfId="0" applyNumberFormat="1" applyFill="1" applyBorder="1" applyAlignment="1" applyProtection="1">
      <alignment horizontal="right" vertical="center"/>
    </xf>
    <xf numFmtId="2" fontId="0" fillId="2" borderId="15" xfId="0" applyNumberFormat="1" applyFill="1" applyBorder="1" applyAlignment="1" applyProtection="1">
      <alignment vertical="center"/>
      <protection locked="0"/>
    </xf>
    <xf numFmtId="2" fontId="0" fillId="2" borderId="17" xfId="0" applyNumberFormat="1" applyFill="1" applyBorder="1" applyAlignment="1" applyProtection="1">
      <alignment vertical="center"/>
      <protection locked="0"/>
    </xf>
  </cellXfs>
  <cellStyles count="1">
    <cellStyle name="Standard" xfId="0" builtinId="0"/>
  </cellStyles>
  <dxfs count="98">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
      <fill>
        <patternFill>
          <bgColor indexed="31"/>
        </patternFill>
      </fill>
    </dxf>
    <dxf>
      <fill>
        <patternFill>
          <bgColor indexed="2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373380</xdr:colOff>
      <xdr:row>1</xdr:row>
      <xdr:rowOff>152400</xdr:rowOff>
    </xdr:from>
    <xdr:to>
      <xdr:col>7</xdr:col>
      <xdr:colOff>658898</xdr:colOff>
      <xdr:row>4</xdr:row>
      <xdr:rowOff>142508</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3086100" y="320040"/>
          <a:ext cx="2373398" cy="58446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000" b="1"/>
            <a:t>nicht ausfüllen!</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pageSetUpPr fitToPage="1"/>
  </sheetPr>
  <dimension ref="A1:AL79"/>
  <sheetViews>
    <sheetView showGridLines="0" showZeros="0" tabSelected="1" zoomScale="110" zoomScaleNormal="110" workbookViewId="0">
      <selection activeCell="R15" sqref="R15"/>
    </sheetView>
  </sheetViews>
  <sheetFormatPr baseColWidth="10" defaultRowHeight="12.5" x14ac:dyDescent="0.25"/>
  <cols>
    <col min="1" max="1" width="2.1796875" customWidth="1"/>
    <col min="2" max="2" width="12.26953125" customWidth="1"/>
    <col min="3" max="3" width="10.26953125" customWidth="1"/>
    <col min="4" max="4" width="25.54296875" customWidth="1"/>
    <col min="5" max="5" width="5.7265625" customWidth="1"/>
    <col min="6" max="6" width="11.453125" style="68" customWidth="1"/>
    <col min="7" max="13" width="6.453125" customWidth="1"/>
  </cols>
  <sheetData>
    <row r="1" spans="1:38" ht="13" thickBot="1" x14ac:dyDescent="0.3">
      <c r="A1" s="74"/>
      <c r="B1" s="74"/>
      <c r="C1" s="74"/>
      <c r="D1" s="74"/>
      <c r="E1" s="74"/>
      <c r="F1" s="75"/>
      <c r="G1" s="74"/>
      <c r="H1" s="74"/>
      <c r="I1" s="74"/>
      <c r="J1" s="74"/>
      <c r="K1" s="74"/>
      <c r="L1" s="74"/>
      <c r="M1" s="74"/>
      <c r="N1" s="74"/>
      <c r="O1" s="74"/>
      <c r="P1" s="74"/>
      <c r="Q1" s="74"/>
      <c r="R1" s="74"/>
      <c r="S1" s="74"/>
      <c r="T1" s="74"/>
      <c r="U1" s="74"/>
      <c r="V1" s="74"/>
      <c r="W1" s="74"/>
      <c r="X1" s="74"/>
      <c r="Y1" s="74"/>
      <c r="Z1" s="74"/>
      <c r="AA1" s="74"/>
      <c r="AB1" s="182" t="s">
        <v>68</v>
      </c>
      <c r="AC1" s="183" t="s">
        <v>66</v>
      </c>
      <c r="AD1" s="143"/>
      <c r="AE1" s="184" t="s">
        <v>94</v>
      </c>
      <c r="AF1" s="185"/>
      <c r="AG1" s="184"/>
      <c r="AH1" s="184"/>
      <c r="AI1" s="184" t="s">
        <v>97</v>
      </c>
      <c r="AJ1" s="143"/>
      <c r="AK1" s="186" t="s">
        <v>106</v>
      </c>
      <c r="AL1" s="186" t="s">
        <v>66</v>
      </c>
    </row>
    <row r="2" spans="1:38" ht="14.5" thickBot="1" x14ac:dyDescent="0.35">
      <c r="A2" s="74"/>
      <c r="B2" s="110" t="str">
        <f>"Stammdaten für die Arbeitszeiterfassung im Jahr "</f>
        <v xml:space="preserve">Stammdaten für die Arbeitszeiterfassung im Jahr </v>
      </c>
      <c r="C2" s="111"/>
      <c r="D2" s="111"/>
      <c r="E2" s="111"/>
      <c r="F2" s="178">
        <v>2026</v>
      </c>
      <c r="G2" s="179" t="str">
        <f>IF(F2=AK2,"Schaltjahr",IF(F2=AK6,"Schaltjahr",IF(F2=AK10,"Schaltjahr",IF(F2=AK14,"Schaltjahr",IF(F2=AK18,"Schaltjahr","")))))</f>
        <v/>
      </c>
      <c r="H2" s="74"/>
      <c r="I2" s="74"/>
      <c r="J2" s="74"/>
      <c r="K2" s="74"/>
      <c r="L2" s="74"/>
      <c r="M2" s="74"/>
      <c r="N2" s="74"/>
      <c r="O2" s="74"/>
      <c r="P2" s="74"/>
      <c r="Q2" s="74"/>
      <c r="R2" s="74"/>
      <c r="S2" s="74"/>
      <c r="T2" s="74"/>
      <c r="U2" s="74"/>
      <c r="V2" s="74"/>
      <c r="W2" s="74"/>
      <c r="X2" s="74"/>
      <c r="Y2" s="74"/>
      <c r="Z2" s="74"/>
      <c r="AA2" s="74"/>
      <c r="AB2" s="187">
        <f>DATE(AB21,1,1)</f>
        <v>46023</v>
      </c>
      <c r="AC2" s="188" t="str">
        <f>IF(G2="Schaltjahr","ja","nein")</f>
        <v>nein</v>
      </c>
      <c r="AD2" s="143"/>
      <c r="AE2" s="189" t="s">
        <v>95</v>
      </c>
      <c r="AF2" s="190"/>
      <c r="AG2" s="191"/>
      <c r="AH2" s="191"/>
      <c r="AI2" s="191" t="s">
        <v>98</v>
      </c>
      <c r="AJ2" s="143"/>
      <c r="AK2" s="183">
        <v>2012</v>
      </c>
      <c r="AL2" s="183" t="s">
        <v>107</v>
      </c>
    </row>
    <row r="3" spans="1:38" x14ac:dyDescent="0.25">
      <c r="A3" s="74"/>
      <c r="B3" s="74"/>
      <c r="C3" s="74"/>
      <c r="D3" s="74"/>
      <c r="E3" s="74"/>
      <c r="F3" s="75"/>
      <c r="G3" s="74"/>
      <c r="H3" s="74"/>
      <c r="I3" s="74"/>
      <c r="J3" s="74"/>
      <c r="K3" s="74"/>
      <c r="L3" s="74"/>
      <c r="M3" s="74"/>
      <c r="N3" s="74"/>
      <c r="O3" s="74"/>
      <c r="P3" s="74"/>
      <c r="Q3" s="74"/>
      <c r="R3" s="74"/>
      <c r="S3" s="74"/>
      <c r="T3" s="74"/>
      <c r="U3" s="74"/>
      <c r="V3" s="74"/>
      <c r="W3" s="74"/>
      <c r="X3" s="74"/>
      <c r="Y3" s="74"/>
      <c r="Z3" s="74"/>
      <c r="AA3" s="74"/>
      <c r="AB3" s="143"/>
      <c r="AC3" s="143"/>
      <c r="AD3" s="143"/>
      <c r="AE3" s="189" t="s">
        <v>96</v>
      </c>
      <c r="AF3" s="190" t="s">
        <v>81</v>
      </c>
      <c r="AG3" s="191" t="s">
        <v>82</v>
      </c>
      <c r="AH3" s="191" t="s">
        <v>83</v>
      </c>
      <c r="AI3" s="191" t="s">
        <v>99</v>
      </c>
      <c r="AJ3" s="143"/>
      <c r="AK3" s="183">
        <v>2013</v>
      </c>
      <c r="AL3" s="183"/>
    </row>
    <row r="4" spans="1:38" ht="13" x14ac:dyDescent="0.3">
      <c r="A4" s="74"/>
      <c r="B4" s="80"/>
      <c r="C4" s="109"/>
      <c r="D4" s="74"/>
      <c r="E4" s="74"/>
      <c r="F4" s="75"/>
      <c r="G4" s="74"/>
      <c r="H4" s="74"/>
      <c r="I4" s="74"/>
      <c r="J4" s="74"/>
      <c r="K4" s="74"/>
      <c r="L4" s="74"/>
      <c r="M4" s="74"/>
      <c r="N4" s="74"/>
      <c r="O4" s="74"/>
      <c r="P4" s="74"/>
      <c r="Q4" s="74"/>
      <c r="R4" s="74"/>
      <c r="S4" s="74"/>
      <c r="T4" s="74"/>
      <c r="U4" s="74"/>
      <c r="V4" s="74"/>
      <c r="W4" s="74"/>
      <c r="X4" s="74"/>
      <c r="Y4" s="74"/>
      <c r="Z4" s="74"/>
      <c r="AA4" s="74"/>
      <c r="AB4" s="143" t="s">
        <v>67</v>
      </c>
      <c r="AC4" s="182" t="s">
        <v>55</v>
      </c>
      <c r="AD4" s="143"/>
      <c r="AE4" s="192"/>
      <c r="AF4" s="193"/>
      <c r="AG4" s="194"/>
      <c r="AH4" s="194"/>
      <c r="AI4" s="194"/>
      <c r="AJ4" s="143"/>
      <c r="AK4" s="183">
        <v>2014</v>
      </c>
      <c r="AL4" s="183"/>
    </row>
    <row r="5" spans="1:38" ht="17.5" x14ac:dyDescent="0.35">
      <c r="A5" s="74"/>
      <c r="B5" s="74"/>
      <c r="C5" s="74"/>
      <c r="D5" s="74"/>
      <c r="E5" s="74"/>
      <c r="F5" s="76"/>
      <c r="G5" s="89" t="s">
        <v>19</v>
      </c>
      <c r="H5" s="77"/>
      <c r="I5" s="77"/>
      <c r="J5" s="77"/>
      <c r="K5" s="77"/>
      <c r="L5" s="77"/>
      <c r="M5" s="78"/>
      <c r="N5" s="140"/>
      <c r="O5" s="74"/>
      <c r="P5" s="74"/>
      <c r="Q5" s="74"/>
      <c r="R5" s="74"/>
      <c r="S5" s="74"/>
      <c r="T5" s="74"/>
      <c r="U5" s="74"/>
      <c r="V5" s="74"/>
      <c r="W5" s="74"/>
      <c r="X5" s="74"/>
      <c r="Y5" s="74"/>
      <c r="Z5" s="74"/>
      <c r="AA5" s="74"/>
      <c r="AB5" s="142">
        <f>AB2</f>
        <v>46023</v>
      </c>
      <c r="AC5" s="143">
        <v>31</v>
      </c>
      <c r="AD5" s="143"/>
      <c r="AE5" s="195">
        <v>0.5</v>
      </c>
      <c r="AF5" s="196"/>
      <c r="AG5" s="195">
        <v>0.5</v>
      </c>
      <c r="AH5" s="195">
        <v>0.75</v>
      </c>
      <c r="AI5" s="195">
        <v>0.5</v>
      </c>
      <c r="AJ5" s="143"/>
      <c r="AK5" s="183">
        <v>2015</v>
      </c>
      <c r="AL5" s="183"/>
    </row>
    <row r="6" spans="1:38" x14ac:dyDescent="0.25">
      <c r="A6" s="74"/>
      <c r="B6" s="74"/>
      <c r="C6" s="74"/>
      <c r="D6" s="74"/>
      <c r="E6" s="74"/>
      <c r="F6" s="79"/>
      <c r="G6" s="80"/>
      <c r="H6" s="80"/>
      <c r="I6" s="80"/>
      <c r="J6" s="80"/>
      <c r="K6" s="80"/>
      <c r="L6" s="80"/>
      <c r="M6" s="81"/>
      <c r="N6" s="150" t="s">
        <v>65</v>
      </c>
      <c r="O6" s="172"/>
      <c r="P6" s="172"/>
      <c r="Q6" s="181"/>
      <c r="R6" s="181"/>
      <c r="S6" s="181"/>
      <c r="T6" s="181"/>
      <c r="U6" s="181"/>
      <c r="V6" s="74"/>
      <c r="W6" s="74"/>
      <c r="X6" s="74"/>
      <c r="Y6" s="74"/>
      <c r="Z6" s="74"/>
      <c r="AA6" s="74"/>
      <c r="AB6" s="142">
        <f>AB5+AC5</f>
        <v>46054</v>
      </c>
      <c r="AC6" s="143">
        <f>IF(AC2="nein",28,29)</f>
        <v>28</v>
      </c>
      <c r="AD6" s="143"/>
      <c r="AE6" s="192"/>
      <c r="AF6" s="193"/>
      <c r="AG6" s="194"/>
      <c r="AH6" s="194"/>
      <c r="AI6" s="194"/>
      <c r="AJ6" s="143"/>
      <c r="AK6" s="183">
        <v>2016</v>
      </c>
      <c r="AL6" s="183" t="s">
        <v>107</v>
      </c>
    </row>
    <row r="7" spans="1:38" s="6" customFormat="1" ht="16" customHeight="1" x14ac:dyDescent="0.25">
      <c r="A7" s="82"/>
      <c r="B7" s="83" t="s">
        <v>13</v>
      </c>
      <c r="C7" s="84"/>
      <c r="D7" s="205"/>
      <c r="E7" s="82"/>
      <c r="F7" s="431" t="s">
        <v>53</v>
      </c>
      <c r="G7" s="428" t="s">
        <v>8</v>
      </c>
      <c r="H7" s="429" t="s">
        <v>9</v>
      </c>
      <c r="I7" s="436" t="s">
        <v>3</v>
      </c>
      <c r="J7" s="429" t="s">
        <v>4</v>
      </c>
      <c r="K7" s="429" t="s">
        <v>5</v>
      </c>
      <c r="L7" s="429" t="s">
        <v>6</v>
      </c>
      <c r="M7" s="430" t="s">
        <v>7</v>
      </c>
      <c r="N7" s="432" t="str">
        <f>AC2</f>
        <v>nein</v>
      </c>
      <c r="O7" s="172"/>
      <c r="P7" s="172"/>
      <c r="Q7" s="180"/>
      <c r="R7" s="180"/>
      <c r="S7" s="180"/>
      <c r="T7" s="180"/>
      <c r="U7" s="180"/>
      <c r="V7" s="82"/>
      <c r="W7" s="82"/>
      <c r="X7" s="82"/>
      <c r="Y7" s="82"/>
      <c r="Z7" s="82"/>
      <c r="AA7" s="82"/>
      <c r="AB7" s="142">
        <f>IF(AC2="ja",AB6+AC6,AB6+AC6)</f>
        <v>46082</v>
      </c>
      <c r="AC7" s="143">
        <v>31</v>
      </c>
      <c r="AD7" s="197"/>
      <c r="AE7" s="142"/>
      <c r="AF7" s="183"/>
      <c r="AG7" s="197"/>
      <c r="AH7" s="197"/>
      <c r="AI7" s="197"/>
      <c r="AJ7" s="197"/>
      <c r="AK7" s="183">
        <v>2017</v>
      </c>
      <c r="AL7" s="198"/>
    </row>
    <row r="8" spans="1:38" s="6" customFormat="1" ht="16" customHeight="1" x14ac:dyDescent="0.25">
      <c r="A8" s="82"/>
      <c r="B8" s="146" t="s">
        <v>89</v>
      </c>
      <c r="C8" s="84"/>
      <c r="D8" s="206"/>
      <c r="E8" s="82"/>
      <c r="F8" s="151" t="s">
        <v>40</v>
      </c>
      <c r="G8" s="435"/>
      <c r="H8" s="433"/>
      <c r="I8" s="433"/>
      <c r="J8" s="433"/>
      <c r="K8" s="433"/>
      <c r="L8" s="433"/>
      <c r="M8" s="434"/>
      <c r="N8" s="154">
        <f t="shared" ref="N8:N19" si="0">AB5</f>
        <v>46023</v>
      </c>
      <c r="O8" s="173"/>
      <c r="P8" s="173"/>
      <c r="Q8" s="174"/>
      <c r="R8" s="174"/>
      <c r="S8" s="174"/>
      <c r="T8" s="174"/>
      <c r="U8" s="174"/>
      <c r="V8" s="82"/>
      <c r="W8" s="82"/>
      <c r="X8" s="82"/>
      <c r="Y8" s="82"/>
      <c r="Z8" s="82"/>
      <c r="AA8" s="82"/>
      <c r="AB8" s="142">
        <f>AB7+AC7</f>
        <v>46113</v>
      </c>
      <c r="AC8" s="143">
        <v>30</v>
      </c>
      <c r="AD8" s="197"/>
      <c r="AE8" s="142"/>
      <c r="AF8" s="197"/>
      <c r="AG8" s="197"/>
      <c r="AH8" s="197"/>
      <c r="AI8" s="197"/>
      <c r="AJ8" s="197"/>
      <c r="AK8" s="183">
        <v>2018</v>
      </c>
      <c r="AL8" s="198"/>
    </row>
    <row r="9" spans="1:38" s="6" customFormat="1" ht="16" customHeight="1" x14ac:dyDescent="0.25">
      <c r="A9" s="82"/>
      <c r="B9" s="83" t="s">
        <v>14</v>
      </c>
      <c r="C9" s="84"/>
      <c r="D9" s="205"/>
      <c r="E9" s="82"/>
      <c r="F9" s="152" t="s">
        <v>41</v>
      </c>
      <c r="G9" s="177">
        <f t="shared" ref="G9:M9" si="1">G8</f>
        <v>0</v>
      </c>
      <c r="H9" s="177">
        <f t="shared" si="1"/>
        <v>0</v>
      </c>
      <c r="I9" s="177">
        <f t="shared" si="1"/>
        <v>0</v>
      </c>
      <c r="J9" s="177">
        <f t="shared" si="1"/>
        <v>0</v>
      </c>
      <c r="K9" s="177">
        <f t="shared" si="1"/>
        <v>0</v>
      </c>
      <c r="L9" s="177">
        <f t="shared" si="1"/>
        <v>0</v>
      </c>
      <c r="M9" s="177">
        <f t="shared" si="1"/>
        <v>0</v>
      </c>
      <c r="N9" s="155">
        <f t="shared" si="0"/>
        <v>46054</v>
      </c>
      <c r="O9" s="173"/>
      <c r="P9" s="173"/>
      <c r="Q9" s="174"/>
      <c r="R9" s="174"/>
      <c r="S9" s="174"/>
      <c r="T9" s="174"/>
      <c r="U9" s="174"/>
      <c r="V9" s="82"/>
      <c r="W9" s="82"/>
      <c r="X9" s="82"/>
      <c r="Y9" s="82"/>
      <c r="Z9" s="82"/>
      <c r="AA9" s="82"/>
      <c r="AB9" s="142">
        <f>AB8+AC8</f>
        <v>46143</v>
      </c>
      <c r="AC9" s="143">
        <v>31</v>
      </c>
      <c r="AD9" s="197"/>
      <c r="AE9" s="142"/>
      <c r="AF9" s="197"/>
      <c r="AG9" s="197"/>
      <c r="AH9" s="197"/>
      <c r="AI9" s="197"/>
      <c r="AJ9" s="197"/>
      <c r="AK9" s="183">
        <v>2019</v>
      </c>
      <c r="AL9" s="198"/>
    </row>
    <row r="10" spans="1:38" s="6" customFormat="1" ht="16" customHeight="1" x14ac:dyDescent="0.25">
      <c r="A10" s="82"/>
      <c r="B10" s="83" t="s">
        <v>15</v>
      </c>
      <c r="C10" s="84"/>
      <c r="D10" s="205"/>
      <c r="E10" s="82"/>
      <c r="F10" s="152" t="s">
        <v>42</v>
      </c>
      <c r="G10" s="177">
        <f t="shared" ref="G10:M10" si="2">G9</f>
        <v>0</v>
      </c>
      <c r="H10" s="177">
        <f t="shared" si="2"/>
        <v>0</v>
      </c>
      <c r="I10" s="177">
        <f t="shared" si="2"/>
        <v>0</v>
      </c>
      <c r="J10" s="177">
        <f t="shared" si="2"/>
        <v>0</v>
      </c>
      <c r="K10" s="177">
        <f t="shared" si="2"/>
        <v>0</v>
      </c>
      <c r="L10" s="177">
        <f t="shared" si="2"/>
        <v>0</v>
      </c>
      <c r="M10" s="177">
        <f t="shared" si="2"/>
        <v>0</v>
      </c>
      <c r="N10" s="155">
        <f t="shared" si="0"/>
        <v>46082</v>
      </c>
      <c r="O10" s="173"/>
      <c r="P10" s="173"/>
      <c r="Q10" s="174"/>
      <c r="R10" s="174"/>
      <c r="S10" s="174"/>
      <c r="T10" s="174"/>
      <c r="U10" s="174"/>
      <c r="V10" s="82"/>
      <c r="W10" s="82"/>
      <c r="X10" s="82"/>
      <c r="Y10" s="82"/>
      <c r="Z10" s="82"/>
      <c r="AA10" s="82"/>
      <c r="AB10" s="142">
        <f t="shared" ref="AB10:AB16" si="3">AB9+AC9</f>
        <v>46174</v>
      </c>
      <c r="AC10" s="143">
        <v>30</v>
      </c>
      <c r="AD10" s="197"/>
      <c r="AE10" s="142"/>
      <c r="AF10" s="197"/>
      <c r="AG10" s="197"/>
      <c r="AH10" s="197"/>
      <c r="AI10" s="197"/>
      <c r="AJ10" s="197"/>
      <c r="AK10" s="183">
        <v>2020</v>
      </c>
      <c r="AL10" s="198" t="s">
        <v>107</v>
      </c>
    </row>
    <row r="11" spans="1:38" s="6" customFormat="1" ht="16" customHeight="1" x14ac:dyDescent="0.25">
      <c r="A11" s="82"/>
      <c r="B11" s="462" t="s">
        <v>114</v>
      </c>
      <c r="C11" s="463"/>
      <c r="D11" s="464"/>
      <c r="E11" s="82"/>
      <c r="F11" s="152" t="s">
        <v>43</v>
      </c>
      <c r="G11" s="177">
        <f t="shared" ref="G11:M11" si="4">G10</f>
        <v>0</v>
      </c>
      <c r="H11" s="177">
        <f t="shared" si="4"/>
        <v>0</v>
      </c>
      <c r="I11" s="177">
        <f t="shared" si="4"/>
        <v>0</v>
      </c>
      <c r="J11" s="177">
        <f t="shared" si="4"/>
        <v>0</v>
      </c>
      <c r="K11" s="177">
        <f t="shared" si="4"/>
        <v>0</v>
      </c>
      <c r="L11" s="177">
        <f t="shared" si="4"/>
        <v>0</v>
      </c>
      <c r="M11" s="177">
        <f t="shared" si="4"/>
        <v>0</v>
      </c>
      <c r="N11" s="155">
        <f t="shared" si="0"/>
        <v>46113</v>
      </c>
      <c r="O11" s="173"/>
      <c r="P11" s="173"/>
      <c r="Q11" s="174"/>
      <c r="R11" s="174"/>
      <c r="S11" s="174"/>
      <c r="T11" s="174"/>
      <c r="U11" s="174"/>
      <c r="V11" s="82"/>
      <c r="W11" s="82"/>
      <c r="X11" s="82"/>
      <c r="Y11" s="82"/>
      <c r="Z11" s="82"/>
      <c r="AA11" s="82"/>
      <c r="AB11" s="142">
        <f t="shared" si="3"/>
        <v>46204</v>
      </c>
      <c r="AC11" s="143">
        <v>31</v>
      </c>
      <c r="AD11" s="197"/>
      <c r="AE11" s="142"/>
      <c r="AF11" s="197"/>
      <c r="AG11" s="197"/>
      <c r="AH11" s="197"/>
      <c r="AI11" s="197"/>
      <c r="AJ11" s="197"/>
      <c r="AK11" s="183">
        <v>2021</v>
      </c>
      <c r="AL11" s="197"/>
    </row>
    <row r="12" spans="1:38" s="6" customFormat="1" ht="16" customHeight="1" x14ac:dyDescent="0.25">
      <c r="A12" s="82"/>
      <c r="B12" s="82"/>
      <c r="C12" s="82"/>
      <c r="D12" s="82"/>
      <c r="E12" s="82"/>
      <c r="F12" s="152" t="s">
        <v>44</v>
      </c>
      <c r="G12" s="177">
        <f t="shared" ref="G12:M12" si="5">G11</f>
        <v>0</v>
      </c>
      <c r="H12" s="177">
        <f t="shared" si="5"/>
        <v>0</v>
      </c>
      <c r="I12" s="177">
        <f t="shared" si="5"/>
        <v>0</v>
      </c>
      <c r="J12" s="177">
        <f t="shared" si="5"/>
        <v>0</v>
      </c>
      <c r="K12" s="177">
        <f t="shared" si="5"/>
        <v>0</v>
      </c>
      <c r="L12" s="177">
        <f t="shared" si="5"/>
        <v>0</v>
      </c>
      <c r="M12" s="177">
        <f t="shared" si="5"/>
        <v>0</v>
      </c>
      <c r="N12" s="155">
        <f t="shared" si="0"/>
        <v>46143</v>
      </c>
      <c r="O12" s="173"/>
      <c r="P12" s="173"/>
      <c r="Q12" s="174"/>
      <c r="R12" s="174"/>
      <c r="S12" s="174"/>
      <c r="T12" s="174"/>
      <c r="U12" s="174"/>
      <c r="V12" s="82"/>
      <c r="W12" s="82"/>
      <c r="X12" s="82"/>
      <c r="Y12" s="82"/>
      <c r="Z12" s="82"/>
      <c r="AA12" s="82"/>
      <c r="AB12" s="142">
        <f t="shared" si="3"/>
        <v>46235</v>
      </c>
      <c r="AC12" s="143">
        <v>31</v>
      </c>
      <c r="AD12" s="197"/>
      <c r="AE12" s="142"/>
      <c r="AF12" s="197"/>
      <c r="AG12" s="197"/>
      <c r="AH12" s="197"/>
      <c r="AI12" s="197"/>
      <c r="AJ12" s="197"/>
      <c r="AK12" s="183">
        <v>2022</v>
      </c>
      <c r="AL12" s="198"/>
    </row>
    <row r="13" spans="1:38" s="6" customFormat="1" ht="16" customHeight="1" x14ac:dyDescent="0.25">
      <c r="A13" s="82"/>
      <c r="B13" s="82"/>
      <c r="C13" s="82"/>
      <c r="D13" s="82"/>
      <c r="E13" s="82"/>
      <c r="F13" s="152" t="s">
        <v>45</v>
      </c>
      <c r="G13" s="177">
        <f t="shared" ref="G13:M13" si="6">G12</f>
        <v>0</v>
      </c>
      <c r="H13" s="177">
        <f t="shared" si="6"/>
        <v>0</v>
      </c>
      <c r="I13" s="177">
        <f t="shared" si="6"/>
        <v>0</v>
      </c>
      <c r="J13" s="177">
        <f t="shared" si="6"/>
        <v>0</v>
      </c>
      <c r="K13" s="177">
        <f t="shared" si="6"/>
        <v>0</v>
      </c>
      <c r="L13" s="177">
        <f t="shared" si="6"/>
        <v>0</v>
      </c>
      <c r="M13" s="177">
        <f t="shared" si="6"/>
        <v>0</v>
      </c>
      <c r="N13" s="155">
        <f t="shared" si="0"/>
        <v>46174</v>
      </c>
      <c r="O13" s="173"/>
      <c r="P13" s="173"/>
      <c r="Q13" s="174"/>
      <c r="R13" s="174"/>
      <c r="S13" s="174"/>
      <c r="T13" s="174"/>
      <c r="U13" s="174"/>
      <c r="V13" s="82"/>
      <c r="W13" s="82"/>
      <c r="X13" s="82"/>
      <c r="Y13" s="82"/>
      <c r="Z13" s="82"/>
      <c r="AA13" s="82"/>
      <c r="AB13" s="142">
        <f t="shared" si="3"/>
        <v>46266</v>
      </c>
      <c r="AC13" s="143">
        <v>30</v>
      </c>
      <c r="AD13" s="197"/>
      <c r="AE13" s="142"/>
      <c r="AF13" s="197"/>
      <c r="AG13" s="197"/>
      <c r="AH13" s="197"/>
      <c r="AI13" s="197"/>
      <c r="AJ13" s="197"/>
      <c r="AK13" s="183">
        <v>2023</v>
      </c>
      <c r="AL13" s="198"/>
    </row>
    <row r="14" spans="1:38" s="6" customFormat="1" ht="16" customHeight="1" x14ac:dyDescent="0.25">
      <c r="A14" s="82"/>
      <c r="B14" s="85" t="s">
        <v>52</v>
      </c>
      <c r="C14" s="88"/>
      <c r="D14" s="82"/>
      <c r="E14" s="82"/>
      <c r="F14" s="152" t="s">
        <v>46</v>
      </c>
      <c r="G14" s="177">
        <f t="shared" ref="G14:M14" si="7">G13</f>
        <v>0</v>
      </c>
      <c r="H14" s="177">
        <f t="shared" si="7"/>
        <v>0</v>
      </c>
      <c r="I14" s="177">
        <f t="shared" si="7"/>
        <v>0</v>
      </c>
      <c r="J14" s="177">
        <f t="shared" si="7"/>
        <v>0</v>
      </c>
      <c r="K14" s="177">
        <f t="shared" si="7"/>
        <v>0</v>
      </c>
      <c r="L14" s="177">
        <f t="shared" si="7"/>
        <v>0</v>
      </c>
      <c r="M14" s="177">
        <f t="shared" si="7"/>
        <v>0</v>
      </c>
      <c r="N14" s="155">
        <f t="shared" si="0"/>
        <v>46204</v>
      </c>
      <c r="O14" s="173"/>
      <c r="P14" s="173"/>
      <c r="Q14" s="174"/>
      <c r="R14" s="174"/>
      <c r="S14" s="174"/>
      <c r="T14" s="174"/>
      <c r="U14" s="174"/>
      <c r="V14" s="82"/>
      <c r="W14" s="82"/>
      <c r="X14" s="82"/>
      <c r="Y14" s="82"/>
      <c r="Z14" s="82"/>
      <c r="AA14" s="82"/>
      <c r="AB14" s="142">
        <f t="shared" si="3"/>
        <v>46296</v>
      </c>
      <c r="AC14" s="143">
        <v>31</v>
      </c>
      <c r="AD14" s="197"/>
      <c r="AE14" s="142"/>
      <c r="AF14" s="197"/>
      <c r="AG14" s="197"/>
      <c r="AH14" s="197"/>
      <c r="AI14" s="197"/>
      <c r="AJ14" s="197"/>
      <c r="AK14" s="183">
        <v>2024</v>
      </c>
      <c r="AL14" s="426" t="s">
        <v>107</v>
      </c>
    </row>
    <row r="15" spans="1:38" s="6" customFormat="1" ht="16" customHeight="1" x14ac:dyDescent="0.25">
      <c r="A15" s="82"/>
      <c r="B15" s="86" t="s">
        <v>54</v>
      </c>
      <c r="C15" s="139"/>
      <c r="D15" s="82"/>
      <c r="E15" s="82"/>
      <c r="F15" s="152" t="s">
        <v>47</v>
      </c>
      <c r="G15" s="177">
        <f t="shared" ref="G15:M15" si="8">G14</f>
        <v>0</v>
      </c>
      <c r="H15" s="177">
        <f t="shared" si="8"/>
        <v>0</v>
      </c>
      <c r="I15" s="177">
        <f t="shared" si="8"/>
        <v>0</v>
      </c>
      <c r="J15" s="177">
        <f t="shared" si="8"/>
        <v>0</v>
      </c>
      <c r="K15" s="177">
        <f t="shared" si="8"/>
        <v>0</v>
      </c>
      <c r="L15" s="177">
        <f t="shared" si="8"/>
        <v>0</v>
      </c>
      <c r="M15" s="177">
        <f t="shared" si="8"/>
        <v>0</v>
      </c>
      <c r="N15" s="155">
        <f t="shared" si="0"/>
        <v>46235</v>
      </c>
      <c r="O15" s="173"/>
      <c r="P15" s="173"/>
      <c r="Q15" s="174"/>
      <c r="R15" s="174"/>
      <c r="S15" s="174"/>
      <c r="T15" s="174"/>
      <c r="U15" s="174"/>
      <c r="V15" s="82"/>
      <c r="W15" s="82"/>
      <c r="X15" s="82"/>
      <c r="Y15" s="82"/>
      <c r="Z15" s="82"/>
      <c r="AA15" s="82"/>
      <c r="AB15" s="142">
        <f t="shared" si="3"/>
        <v>46327</v>
      </c>
      <c r="AC15" s="143">
        <v>30</v>
      </c>
      <c r="AD15" s="197"/>
      <c r="AE15" s="142"/>
      <c r="AF15" s="197"/>
      <c r="AG15" s="197"/>
      <c r="AH15" s="197"/>
      <c r="AI15" s="197"/>
      <c r="AJ15" s="197"/>
      <c r="AK15" s="183">
        <v>2025</v>
      </c>
      <c r="AL15" s="198"/>
    </row>
    <row r="16" spans="1:38" s="6" customFormat="1" ht="16" customHeight="1" x14ac:dyDescent="0.25">
      <c r="A16" s="82"/>
      <c r="B16" s="86" t="s">
        <v>22</v>
      </c>
      <c r="C16" s="87">
        <f>C14+C15</f>
        <v>0</v>
      </c>
      <c r="D16" s="82" t="s">
        <v>55</v>
      </c>
      <c r="E16" s="82"/>
      <c r="F16" s="152" t="s">
        <v>48</v>
      </c>
      <c r="G16" s="177">
        <f t="shared" ref="G16:M16" si="9">G15</f>
        <v>0</v>
      </c>
      <c r="H16" s="177">
        <f t="shared" si="9"/>
        <v>0</v>
      </c>
      <c r="I16" s="177">
        <f t="shared" si="9"/>
        <v>0</v>
      </c>
      <c r="J16" s="177">
        <f t="shared" si="9"/>
        <v>0</v>
      </c>
      <c r="K16" s="177">
        <f t="shared" si="9"/>
        <v>0</v>
      </c>
      <c r="L16" s="177">
        <f t="shared" si="9"/>
        <v>0</v>
      </c>
      <c r="M16" s="177">
        <f t="shared" si="9"/>
        <v>0</v>
      </c>
      <c r="N16" s="155">
        <f t="shared" si="0"/>
        <v>46266</v>
      </c>
      <c r="O16" s="173"/>
      <c r="P16" s="173"/>
      <c r="Q16" s="174"/>
      <c r="R16" s="174"/>
      <c r="S16" s="174"/>
      <c r="T16" s="174"/>
      <c r="U16" s="174"/>
      <c r="V16" s="82"/>
      <c r="W16" s="82"/>
      <c r="X16" s="82"/>
      <c r="Y16" s="82"/>
      <c r="Z16" s="82"/>
      <c r="AA16" s="82"/>
      <c r="AB16" s="142">
        <f t="shared" si="3"/>
        <v>46357</v>
      </c>
      <c r="AC16" s="143">
        <v>31</v>
      </c>
      <c r="AD16" s="197"/>
      <c r="AE16" s="142"/>
      <c r="AF16" s="197"/>
      <c r="AG16" s="197"/>
      <c r="AH16" s="197"/>
      <c r="AI16" s="197"/>
      <c r="AJ16" s="197"/>
      <c r="AK16" s="183">
        <v>2026</v>
      </c>
      <c r="AL16" s="198"/>
    </row>
    <row r="17" spans="1:38" s="6" customFormat="1" ht="16" customHeight="1" x14ac:dyDescent="0.25">
      <c r="A17" s="82"/>
      <c r="B17" s="82"/>
      <c r="C17" s="82"/>
      <c r="D17" s="82"/>
      <c r="E17" s="82"/>
      <c r="F17" s="152" t="s">
        <v>49</v>
      </c>
      <c r="G17" s="177">
        <f t="shared" ref="G17:M17" si="10">G16</f>
        <v>0</v>
      </c>
      <c r="H17" s="177">
        <f t="shared" si="10"/>
        <v>0</v>
      </c>
      <c r="I17" s="177">
        <f t="shared" si="10"/>
        <v>0</v>
      </c>
      <c r="J17" s="177">
        <f t="shared" si="10"/>
        <v>0</v>
      </c>
      <c r="K17" s="177">
        <f t="shared" si="10"/>
        <v>0</v>
      </c>
      <c r="L17" s="177">
        <f t="shared" si="10"/>
        <v>0</v>
      </c>
      <c r="M17" s="177">
        <f t="shared" si="10"/>
        <v>0</v>
      </c>
      <c r="N17" s="155">
        <f t="shared" si="0"/>
        <v>46296</v>
      </c>
      <c r="O17" s="173"/>
      <c r="P17" s="173"/>
      <c r="Q17" s="174"/>
      <c r="R17" s="174"/>
      <c r="S17" s="174"/>
      <c r="T17" s="174"/>
      <c r="U17" s="174"/>
      <c r="V17" s="82"/>
      <c r="W17" s="82"/>
      <c r="X17" s="82"/>
      <c r="Y17" s="82"/>
      <c r="Z17" s="82"/>
      <c r="AA17" s="82"/>
      <c r="AB17" s="143"/>
      <c r="AC17" s="143">
        <f>SUM(AC5:AC16)</f>
        <v>365</v>
      </c>
      <c r="AD17" s="197"/>
      <c r="AE17" s="142"/>
      <c r="AF17" s="197"/>
      <c r="AG17" s="197"/>
      <c r="AH17" s="197"/>
      <c r="AI17" s="197"/>
      <c r="AJ17" s="197"/>
      <c r="AK17" s="183">
        <v>2027</v>
      </c>
      <c r="AL17" s="198"/>
    </row>
    <row r="18" spans="1:38" s="6" customFormat="1" ht="16" customHeight="1" x14ac:dyDescent="0.25">
      <c r="A18" s="82"/>
      <c r="B18" s="82"/>
      <c r="C18" s="82"/>
      <c r="D18" s="82"/>
      <c r="E18" s="82"/>
      <c r="F18" s="152" t="s">
        <v>50</v>
      </c>
      <c r="G18" s="177">
        <f t="shared" ref="G18:M18" si="11">G17</f>
        <v>0</v>
      </c>
      <c r="H18" s="177">
        <f t="shared" si="11"/>
        <v>0</v>
      </c>
      <c r="I18" s="177">
        <f t="shared" si="11"/>
        <v>0</v>
      </c>
      <c r="J18" s="177">
        <f t="shared" si="11"/>
        <v>0</v>
      </c>
      <c r="K18" s="177">
        <f t="shared" si="11"/>
        <v>0</v>
      </c>
      <c r="L18" s="177">
        <f t="shared" si="11"/>
        <v>0</v>
      </c>
      <c r="M18" s="177">
        <f t="shared" si="11"/>
        <v>0</v>
      </c>
      <c r="N18" s="155">
        <f t="shared" si="0"/>
        <v>46327</v>
      </c>
      <c r="O18" s="173"/>
      <c r="P18" s="173"/>
      <c r="Q18" s="174"/>
      <c r="R18" s="174"/>
      <c r="S18" s="174"/>
      <c r="T18" s="174"/>
      <c r="U18" s="174"/>
      <c r="V18" s="82"/>
      <c r="W18" s="82"/>
      <c r="X18" s="82"/>
      <c r="Y18" s="82"/>
      <c r="Z18" s="82"/>
      <c r="AA18" s="82"/>
      <c r="AB18" s="197"/>
      <c r="AC18" s="197"/>
      <c r="AD18" s="197"/>
      <c r="AE18" s="142"/>
      <c r="AF18" s="197"/>
      <c r="AG18" s="197"/>
      <c r="AH18" s="197"/>
      <c r="AI18" s="197"/>
      <c r="AJ18" s="197"/>
      <c r="AK18" s="183">
        <v>2028</v>
      </c>
      <c r="AL18" s="426" t="s">
        <v>107</v>
      </c>
    </row>
    <row r="19" spans="1:38" s="6" customFormat="1" ht="16" customHeight="1" x14ac:dyDescent="0.25">
      <c r="A19" s="82"/>
      <c r="B19" s="83" t="s">
        <v>56</v>
      </c>
      <c r="C19" s="90"/>
      <c r="D19" s="82"/>
      <c r="E19" s="82"/>
      <c r="F19" s="153" t="s">
        <v>51</v>
      </c>
      <c r="G19" s="177">
        <f t="shared" ref="G19:M19" si="12">G18</f>
        <v>0</v>
      </c>
      <c r="H19" s="177">
        <f t="shared" si="12"/>
        <v>0</v>
      </c>
      <c r="I19" s="177">
        <f t="shared" si="12"/>
        <v>0</v>
      </c>
      <c r="J19" s="177">
        <f t="shared" si="12"/>
        <v>0</v>
      </c>
      <c r="K19" s="177">
        <f t="shared" si="12"/>
        <v>0</v>
      </c>
      <c r="L19" s="177">
        <f t="shared" si="12"/>
        <v>0</v>
      </c>
      <c r="M19" s="177">
        <f t="shared" si="12"/>
        <v>0</v>
      </c>
      <c r="N19" s="156">
        <f t="shared" si="0"/>
        <v>46357</v>
      </c>
      <c r="O19" s="173"/>
      <c r="P19" s="173"/>
      <c r="Q19" s="174"/>
      <c r="R19" s="174"/>
      <c r="S19" s="174"/>
      <c r="T19" s="174"/>
      <c r="U19" s="174"/>
      <c r="V19" s="82"/>
      <c r="W19" s="82"/>
      <c r="X19" s="82"/>
      <c r="Y19" s="82"/>
      <c r="Z19" s="82"/>
      <c r="AA19" s="82"/>
      <c r="AB19" s="197"/>
      <c r="AC19" s="197"/>
      <c r="AD19" s="197"/>
      <c r="AE19" s="142"/>
      <c r="AF19" s="197"/>
      <c r="AG19" s="197"/>
      <c r="AH19" s="197"/>
      <c r="AI19" s="197"/>
      <c r="AJ19" s="197"/>
      <c r="AK19" s="197"/>
      <c r="AL19" s="198"/>
    </row>
    <row r="20" spans="1:38" ht="13" thickBot="1" x14ac:dyDescent="0.3">
      <c r="A20" s="74"/>
      <c r="B20" s="74"/>
      <c r="C20" s="74"/>
      <c r="D20" s="74"/>
      <c r="E20" s="74"/>
      <c r="F20" s="75"/>
      <c r="G20" s="74"/>
      <c r="H20" s="74"/>
      <c r="I20" s="74"/>
      <c r="J20" s="74"/>
      <c r="K20" s="74"/>
      <c r="L20" s="74"/>
      <c r="M20" s="74"/>
      <c r="N20" s="74"/>
      <c r="O20" s="82"/>
      <c r="P20" s="82"/>
      <c r="Q20" s="74"/>
      <c r="R20" s="74"/>
      <c r="S20" s="74"/>
      <c r="T20" s="74"/>
      <c r="U20" s="74"/>
      <c r="V20" s="74"/>
      <c r="W20" s="74"/>
      <c r="X20" s="74"/>
      <c r="Y20" s="74"/>
      <c r="Z20" s="74"/>
      <c r="AA20" s="74"/>
      <c r="AB20" s="199" t="s">
        <v>103</v>
      </c>
      <c r="AC20" s="199"/>
      <c r="AD20" s="143"/>
      <c r="AE20" s="143"/>
      <c r="AF20" s="200" t="s">
        <v>10</v>
      </c>
      <c r="AG20" s="201"/>
      <c r="AH20" s="143"/>
      <c r="AI20" s="143"/>
      <c r="AJ20" s="143"/>
      <c r="AK20" s="143"/>
      <c r="AL20" s="183"/>
    </row>
    <row r="21" spans="1:38" ht="13" x14ac:dyDescent="0.3">
      <c r="A21" s="74"/>
      <c r="B21" s="74"/>
      <c r="C21" s="74"/>
      <c r="D21" s="158"/>
      <c r="E21" s="159"/>
      <c r="F21" s="160"/>
      <c r="G21" s="159"/>
      <c r="H21" s="159"/>
      <c r="I21" s="161"/>
      <c r="J21" s="74"/>
      <c r="K21" s="74"/>
      <c r="L21" s="74"/>
      <c r="M21" s="74"/>
      <c r="N21" s="74"/>
      <c r="O21" s="74"/>
      <c r="P21" s="74"/>
      <c r="Q21" s="74"/>
      <c r="R21" s="74"/>
      <c r="S21" s="74"/>
      <c r="T21" s="74"/>
      <c r="U21" s="74"/>
      <c r="V21" s="74"/>
      <c r="W21" s="74"/>
      <c r="X21" s="74"/>
      <c r="Y21" s="74"/>
      <c r="Z21" s="74"/>
      <c r="AA21" s="176"/>
      <c r="AB21" s="188">
        <f>F2</f>
        <v>2026</v>
      </c>
      <c r="AC21" s="142">
        <f>DATE(AB21,3,1)+MOD((255-11*MOD(AB21,19)-21),30)+21+(MOD((255-11*MOD(AB21,19)-21),30) + 21&gt;48)+6-MOD(AB21+INT(AB21/4)+MOD((255- 11*MOD(AB21,19)- 21),30)+21+(MOD((255-11*MOD(AB21,19)-21),30)+21&gt;48)+1,7)</f>
        <v>46117</v>
      </c>
      <c r="AD21" s="202" t="s">
        <v>92</v>
      </c>
      <c r="AE21" s="142"/>
      <c r="AF21" s="203"/>
      <c r="AG21" s="203"/>
      <c r="AH21" s="143"/>
      <c r="AI21" s="143"/>
      <c r="AJ21" s="143"/>
      <c r="AK21" s="143"/>
      <c r="AL21" s="143"/>
    </row>
    <row r="22" spans="1:38" ht="13" x14ac:dyDescent="0.3">
      <c r="A22" s="74"/>
      <c r="B22" s="74"/>
      <c r="C22" s="74"/>
      <c r="D22" s="162"/>
      <c r="E22" s="163"/>
      <c r="F22" s="163"/>
      <c r="G22" s="164"/>
      <c r="H22" s="204" t="s">
        <v>113</v>
      </c>
      <c r="I22" s="165"/>
      <c r="J22" s="74"/>
      <c r="K22" s="74"/>
      <c r="L22" s="74"/>
      <c r="M22" s="74"/>
      <c r="N22" s="74"/>
      <c r="O22" s="74"/>
      <c r="P22" s="74"/>
      <c r="Q22" s="74"/>
      <c r="R22" s="74"/>
      <c r="S22" s="74"/>
      <c r="T22" s="74"/>
      <c r="U22" s="74"/>
      <c r="V22" s="74"/>
      <c r="W22" s="74"/>
      <c r="X22" s="74"/>
      <c r="Y22" s="74"/>
      <c r="Z22" s="74"/>
      <c r="AA22" s="74"/>
      <c r="AB22" s="143"/>
      <c r="AC22" s="143"/>
      <c r="AD22" s="143"/>
      <c r="AE22" s="142"/>
      <c r="AF22" s="143"/>
      <c r="AG22" s="143"/>
      <c r="AH22" s="143"/>
      <c r="AI22" s="143"/>
      <c r="AJ22" s="143"/>
      <c r="AK22" s="143"/>
      <c r="AL22" s="143"/>
    </row>
    <row r="23" spans="1:38" x14ac:dyDescent="0.25">
      <c r="A23" s="74"/>
      <c r="B23" s="74"/>
      <c r="C23" s="74"/>
      <c r="D23" s="162"/>
      <c r="E23" s="163"/>
      <c r="F23" s="163"/>
      <c r="G23" s="163"/>
      <c r="H23" s="163"/>
      <c r="I23" s="165"/>
      <c r="J23" s="74"/>
      <c r="K23" s="74"/>
      <c r="L23" s="74"/>
      <c r="M23" s="74"/>
      <c r="N23" s="74"/>
      <c r="O23" s="74"/>
      <c r="P23" s="74"/>
      <c r="Q23" s="74"/>
      <c r="R23" s="74"/>
      <c r="S23" s="74"/>
      <c r="T23" s="74"/>
      <c r="U23" s="74"/>
      <c r="V23" s="74"/>
      <c r="W23" s="74"/>
      <c r="X23" s="74"/>
      <c r="Y23" s="74"/>
      <c r="Z23" s="74"/>
      <c r="AA23" s="74"/>
      <c r="AB23" s="143"/>
      <c r="AC23" s="142">
        <f>$AC$21-52</f>
        <v>46065</v>
      </c>
      <c r="AD23" s="143" t="s">
        <v>104</v>
      </c>
      <c r="AE23" s="142"/>
      <c r="AF23" s="143"/>
      <c r="AG23" s="143"/>
      <c r="AH23" s="143"/>
      <c r="AI23" s="143"/>
      <c r="AJ23" s="143"/>
      <c r="AK23" s="143"/>
      <c r="AL23" s="143"/>
    </row>
    <row r="24" spans="1:38" x14ac:dyDescent="0.25">
      <c r="A24" s="74"/>
      <c r="B24" s="74"/>
      <c r="C24" s="74"/>
      <c r="D24" s="166"/>
      <c r="E24" s="163"/>
      <c r="F24" s="167"/>
      <c r="G24" s="163"/>
      <c r="H24" s="163"/>
      <c r="I24" s="165"/>
      <c r="J24" s="74"/>
      <c r="K24" s="74"/>
      <c r="L24" s="74"/>
      <c r="M24" s="74"/>
      <c r="N24" s="74"/>
      <c r="O24" s="74"/>
      <c r="P24" s="74"/>
      <c r="Q24" s="74"/>
      <c r="R24" s="74"/>
      <c r="S24" s="74"/>
      <c r="T24" s="74"/>
      <c r="U24" s="74"/>
      <c r="V24" s="74"/>
      <c r="W24" s="74"/>
      <c r="X24" s="74"/>
      <c r="Y24" s="74"/>
      <c r="Z24" s="74"/>
      <c r="AA24" s="74"/>
      <c r="AB24" s="143"/>
      <c r="AC24" s="142">
        <f>$AC$21-48</f>
        <v>46069</v>
      </c>
      <c r="AD24" s="143" t="s">
        <v>72</v>
      </c>
      <c r="AE24" s="142"/>
      <c r="AF24" s="143"/>
      <c r="AG24" s="143"/>
      <c r="AH24" s="143"/>
      <c r="AI24" s="143"/>
      <c r="AJ24" s="143"/>
      <c r="AK24" s="143"/>
      <c r="AL24" s="143"/>
    </row>
    <row r="25" spans="1:38" x14ac:dyDescent="0.25">
      <c r="A25" s="74"/>
      <c r="B25" s="74"/>
      <c r="C25" s="74"/>
      <c r="D25" s="162"/>
      <c r="E25" s="163"/>
      <c r="F25" s="167"/>
      <c r="G25" s="163"/>
      <c r="H25" s="163"/>
      <c r="I25" s="165"/>
      <c r="J25" s="74"/>
      <c r="K25" s="74"/>
      <c r="L25" s="74"/>
      <c r="M25" s="74"/>
      <c r="N25" s="74"/>
      <c r="O25" s="74"/>
      <c r="P25" s="74"/>
      <c r="Q25" s="74"/>
      <c r="R25" s="74"/>
      <c r="S25" s="74"/>
      <c r="T25" s="74"/>
      <c r="U25" s="74"/>
      <c r="V25" s="74"/>
      <c r="W25" s="74"/>
      <c r="X25" s="74"/>
      <c r="Y25" s="74"/>
      <c r="Z25" s="74"/>
      <c r="AA25" s="74"/>
      <c r="AB25" s="143"/>
      <c r="AC25" s="142">
        <f>$AC$21-3</f>
        <v>46114</v>
      </c>
      <c r="AD25" s="143" t="s">
        <v>73</v>
      </c>
      <c r="AE25" s="143"/>
      <c r="AF25" s="142"/>
      <c r="AG25" s="143"/>
      <c r="AH25" s="143"/>
      <c r="AI25" s="143"/>
      <c r="AJ25" s="143"/>
      <c r="AK25" s="143"/>
      <c r="AL25" s="143"/>
    </row>
    <row r="26" spans="1:38" x14ac:dyDescent="0.25">
      <c r="A26" s="74"/>
      <c r="B26" s="74"/>
      <c r="C26" s="74"/>
      <c r="D26" s="166">
        <f>AC25</f>
        <v>46114</v>
      </c>
      <c r="E26" s="163"/>
      <c r="F26" s="167" t="s">
        <v>73</v>
      </c>
      <c r="G26" s="163"/>
      <c r="H26" s="175"/>
      <c r="I26" s="165"/>
      <c r="J26" s="74"/>
      <c r="K26" s="74"/>
      <c r="L26" s="74"/>
      <c r="M26" s="74"/>
      <c r="N26" s="74"/>
      <c r="O26" s="74"/>
      <c r="P26" s="74"/>
      <c r="Q26" s="74"/>
      <c r="R26" s="74"/>
      <c r="S26" s="74"/>
      <c r="T26" s="74"/>
      <c r="U26" s="74"/>
      <c r="V26" s="74"/>
      <c r="W26" s="74"/>
      <c r="X26" s="74"/>
      <c r="Y26" s="74"/>
      <c r="Z26" s="74"/>
      <c r="AA26" s="74"/>
      <c r="AB26" s="143"/>
      <c r="AC26" s="142">
        <f>$AC$21-2</f>
        <v>46115</v>
      </c>
      <c r="AD26" s="143" t="s">
        <v>74</v>
      </c>
      <c r="AE26" s="142"/>
      <c r="AF26" s="143" t="s">
        <v>69</v>
      </c>
      <c r="AG26" s="143"/>
      <c r="AH26" s="143"/>
      <c r="AI26" s="143"/>
      <c r="AJ26" s="143"/>
      <c r="AK26" s="143"/>
      <c r="AL26" s="143"/>
    </row>
    <row r="27" spans="1:38" ht="13" thickBot="1" x14ac:dyDescent="0.3">
      <c r="A27" s="74"/>
      <c r="B27" s="74"/>
      <c r="C27" s="74"/>
      <c r="D27" s="168"/>
      <c r="E27" s="169"/>
      <c r="F27" s="170"/>
      <c r="G27" s="169"/>
      <c r="H27" s="169"/>
      <c r="I27" s="171"/>
      <c r="J27" s="74"/>
      <c r="K27" s="74"/>
      <c r="L27" s="74"/>
      <c r="M27" s="74"/>
      <c r="N27" s="74"/>
      <c r="O27" s="74"/>
      <c r="P27" s="74"/>
      <c r="Q27" s="74"/>
      <c r="R27" s="74"/>
      <c r="S27" s="74"/>
      <c r="T27" s="74"/>
      <c r="U27" s="74"/>
      <c r="V27" s="74"/>
      <c r="W27" s="74"/>
      <c r="X27" s="74"/>
      <c r="Y27" s="74"/>
      <c r="Z27" s="74"/>
      <c r="AA27" s="74"/>
      <c r="AB27" s="143"/>
      <c r="AC27" s="142">
        <f>$AC$21+1</f>
        <v>46118</v>
      </c>
      <c r="AD27" s="143" t="s">
        <v>75</v>
      </c>
      <c r="AE27" s="142"/>
      <c r="AF27" s="143" t="s">
        <v>69</v>
      </c>
      <c r="AG27" s="143"/>
      <c r="AH27" s="143"/>
      <c r="AI27" s="143"/>
      <c r="AJ27" s="143"/>
      <c r="AK27" s="143"/>
      <c r="AL27" s="143"/>
    </row>
    <row r="28" spans="1:38" x14ac:dyDescent="0.25">
      <c r="A28" s="74"/>
      <c r="B28" s="74"/>
      <c r="C28" s="74"/>
      <c r="D28" s="74"/>
      <c r="E28" s="74"/>
      <c r="F28" s="75"/>
      <c r="G28" s="74"/>
      <c r="H28" s="74"/>
      <c r="I28" s="74"/>
      <c r="J28" s="74"/>
      <c r="K28" s="74"/>
      <c r="L28" s="74"/>
      <c r="M28" s="74"/>
      <c r="N28" s="74"/>
      <c r="O28" s="74"/>
      <c r="P28" s="74"/>
      <c r="Q28" s="74"/>
      <c r="R28" s="74"/>
      <c r="S28" s="74"/>
      <c r="T28" s="74"/>
      <c r="U28" s="74"/>
      <c r="V28" s="74"/>
      <c r="W28" s="74"/>
      <c r="X28" s="74"/>
      <c r="Y28" s="74"/>
      <c r="Z28" s="74"/>
      <c r="AA28" s="74"/>
      <c r="AB28" s="143"/>
      <c r="AC28" s="142">
        <f>$AC$21+39</f>
        <v>46156</v>
      </c>
      <c r="AD28" s="202" t="s">
        <v>88</v>
      </c>
      <c r="AE28" s="142"/>
      <c r="AF28" s="143" t="s">
        <v>69</v>
      </c>
      <c r="AG28" s="143"/>
      <c r="AH28" s="143"/>
      <c r="AI28" s="143"/>
      <c r="AJ28" s="143"/>
      <c r="AK28" s="143"/>
      <c r="AL28" s="143"/>
    </row>
    <row r="29" spans="1:38" x14ac:dyDescent="0.25">
      <c r="A29" s="74"/>
      <c r="B29" s="74"/>
      <c r="C29" s="74"/>
      <c r="D29" s="74"/>
      <c r="E29" s="74"/>
      <c r="F29" s="75"/>
      <c r="G29" s="74"/>
      <c r="H29" s="74"/>
      <c r="I29" s="74"/>
      <c r="J29" s="74"/>
      <c r="K29" s="74"/>
      <c r="L29" s="74"/>
      <c r="M29" s="74"/>
      <c r="N29" s="74"/>
      <c r="O29" s="74"/>
      <c r="P29" s="74"/>
      <c r="Q29" s="74"/>
      <c r="R29" s="74"/>
      <c r="S29" s="74"/>
      <c r="T29" s="74"/>
      <c r="U29" s="74"/>
      <c r="V29" s="74"/>
      <c r="W29" s="74"/>
      <c r="X29" s="74"/>
      <c r="Y29" s="74"/>
      <c r="Z29" s="74"/>
      <c r="AA29" s="74"/>
      <c r="AB29" s="143"/>
      <c r="AC29" s="142">
        <f>$AC$21+49</f>
        <v>46166</v>
      </c>
      <c r="AD29" s="143" t="s">
        <v>93</v>
      </c>
      <c r="AE29" s="142"/>
      <c r="AF29" s="143"/>
      <c r="AG29" s="143"/>
      <c r="AH29" s="143"/>
      <c r="AI29" s="143"/>
      <c r="AJ29" s="143"/>
      <c r="AK29" s="143"/>
      <c r="AL29" s="143"/>
    </row>
    <row r="30" spans="1:38" ht="15.5" x14ac:dyDescent="0.35">
      <c r="A30" s="74"/>
      <c r="B30" s="74"/>
      <c r="C30" s="74"/>
      <c r="D30" s="74"/>
      <c r="E30" s="74"/>
      <c r="F30" s="75"/>
      <c r="G30" s="465" t="s">
        <v>115</v>
      </c>
      <c r="H30" s="465"/>
      <c r="I30" s="465"/>
      <c r="J30" s="465"/>
      <c r="K30" s="465"/>
      <c r="L30" s="465"/>
      <c r="M30" s="465"/>
      <c r="N30" s="465"/>
      <c r="O30" s="466"/>
      <c r="P30" s="466"/>
      <c r="Q30" s="74"/>
      <c r="R30" s="74"/>
      <c r="S30" s="74"/>
      <c r="T30" s="74"/>
      <c r="U30" s="74"/>
      <c r="V30" s="74"/>
      <c r="W30" s="74"/>
      <c r="X30" s="74"/>
      <c r="Y30" s="74"/>
      <c r="Z30" s="74"/>
      <c r="AA30" s="74"/>
      <c r="AB30" s="143"/>
      <c r="AC30" s="142">
        <f>$AC$21+50</f>
        <v>46167</v>
      </c>
      <c r="AD30" s="143" t="s">
        <v>76</v>
      </c>
      <c r="AE30" s="142"/>
      <c r="AF30" s="143" t="s">
        <v>69</v>
      </c>
      <c r="AG30" s="143"/>
      <c r="AH30" s="143"/>
      <c r="AI30" s="143"/>
      <c r="AJ30" s="143"/>
      <c r="AK30" s="143"/>
      <c r="AL30" s="143"/>
    </row>
    <row r="31" spans="1:38" x14ac:dyDescent="0.25">
      <c r="A31" s="74"/>
      <c r="B31" s="74"/>
      <c r="C31" s="74"/>
      <c r="D31" s="74"/>
      <c r="E31" s="74"/>
      <c r="F31" s="75"/>
      <c r="G31" s="74"/>
      <c r="H31" s="74"/>
      <c r="I31" s="74"/>
      <c r="J31" s="74"/>
      <c r="K31" s="74"/>
      <c r="L31" s="74"/>
      <c r="M31" s="74"/>
      <c r="N31" s="74"/>
      <c r="O31" s="74"/>
      <c r="P31" s="74"/>
      <c r="Q31" s="74"/>
      <c r="R31" s="74"/>
      <c r="S31" s="74"/>
      <c r="T31" s="74"/>
      <c r="U31" s="74"/>
      <c r="V31" s="74"/>
      <c r="W31" s="74"/>
      <c r="X31" s="74"/>
      <c r="Y31" s="74"/>
      <c r="Z31" s="74"/>
      <c r="AA31" s="74"/>
      <c r="AB31" s="143"/>
      <c r="AC31" s="142">
        <f>$AC$21+60</f>
        <v>46177</v>
      </c>
      <c r="AD31" s="143" t="s">
        <v>77</v>
      </c>
      <c r="AE31" s="142"/>
      <c r="AF31" s="143" t="s">
        <v>69</v>
      </c>
      <c r="AG31" s="143"/>
      <c r="AH31" s="143"/>
      <c r="AI31" s="143"/>
      <c r="AJ31" s="143"/>
      <c r="AK31" s="143"/>
      <c r="AL31" s="143"/>
    </row>
    <row r="32" spans="1:38" x14ac:dyDescent="0.25">
      <c r="A32" s="74"/>
      <c r="B32" s="74"/>
      <c r="C32" s="74"/>
      <c r="D32" s="74"/>
      <c r="E32" s="74"/>
      <c r="F32" s="75"/>
      <c r="G32" s="74"/>
      <c r="H32" s="74"/>
      <c r="I32" s="74"/>
      <c r="J32" s="74"/>
      <c r="K32" s="74"/>
      <c r="L32" s="74"/>
      <c r="M32" s="74"/>
      <c r="N32" s="74"/>
      <c r="O32" s="74"/>
      <c r="P32" s="74"/>
      <c r="Q32" s="74"/>
      <c r="R32" s="74"/>
      <c r="S32" s="74"/>
      <c r="T32" s="74"/>
      <c r="U32" s="74"/>
      <c r="V32" s="74"/>
      <c r="W32" s="74"/>
      <c r="X32" s="74"/>
      <c r="Y32" s="74"/>
      <c r="Z32" s="74"/>
      <c r="AA32" s="74"/>
      <c r="AB32" s="143"/>
      <c r="AC32" s="143"/>
      <c r="AD32" s="143"/>
      <c r="AE32" s="142"/>
      <c r="AF32" s="143"/>
      <c r="AG32" s="143"/>
      <c r="AH32" s="143"/>
      <c r="AI32" s="143"/>
      <c r="AJ32" s="143"/>
      <c r="AK32" s="143"/>
      <c r="AL32" s="143"/>
    </row>
    <row r="33" spans="1:38" x14ac:dyDescent="0.25">
      <c r="A33" s="74"/>
      <c r="B33" s="74"/>
      <c r="C33" s="74"/>
      <c r="D33" s="74"/>
      <c r="E33" s="74"/>
      <c r="F33" s="75"/>
      <c r="G33" s="74"/>
      <c r="H33" s="74"/>
      <c r="I33" s="74"/>
      <c r="J33" s="74"/>
      <c r="K33" s="74"/>
      <c r="L33" s="74"/>
      <c r="M33" s="74"/>
      <c r="N33" s="74"/>
      <c r="O33" s="74"/>
      <c r="P33" s="74"/>
      <c r="Q33" s="74"/>
      <c r="R33" s="74"/>
      <c r="S33" s="74"/>
      <c r="T33" s="74"/>
      <c r="U33" s="74"/>
      <c r="V33" s="74"/>
      <c r="W33" s="74"/>
      <c r="X33" s="74"/>
      <c r="Y33" s="74"/>
      <c r="Z33" s="74"/>
      <c r="AA33" s="74"/>
      <c r="AB33" s="143"/>
      <c r="AC33" s="143"/>
      <c r="AD33" s="143"/>
      <c r="AE33" s="142"/>
      <c r="AF33" s="143"/>
      <c r="AG33" s="143"/>
      <c r="AH33" s="143"/>
      <c r="AI33" s="143"/>
      <c r="AJ33" s="143"/>
      <c r="AK33" s="143"/>
      <c r="AL33" s="143"/>
    </row>
    <row r="34" spans="1:38" x14ac:dyDescent="0.25">
      <c r="A34" s="74"/>
      <c r="B34" s="74"/>
      <c r="C34" s="74"/>
      <c r="D34" s="74"/>
      <c r="E34" s="74"/>
      <c r="F34" s="75"/>
      <c r="G34" s="74"/>
      <c r="H34" s="74"/>
      <c r="I34" s="74"/>
      <c r="J34" s="74"/>
      <c r="K34" s="74"/>
      <c r="L34" s="74"/>
      <c r="M34" s="74"/>
      <c r="N34" s="74"/>
      <c r="O34" s="74"/>
      <c r="P34" s="74"/>
      <c r="Q34" s="74"/>
      <c r="R34" s="74"/>
      <c r="S34" s="74"/>
      <c r="T34" s="74"/>
      <c r="U34" s="74"/>
      <c r="V34" s="74"/>
      <c r="W34" s="74"/>
      <c r="X34" s="74"/>
      <c r="Y34" s="74"/>
      <c r="Z34" s="74"/>
      <c r="AA34" s="74"/>
      <c r="AB34" s="143"/>
      <c r="AC34" s="143"/>
      <c r="AD34" s="143"/>
      <c r="AE34" s="142"/>
      <c r="AF34" s="143"/>
      <c r="AG34" s="143"/>
      <c r="AH34" s="143"/>
      <c r="AI34" s="143"/>
      <c r="AJ34" s="143"/>
      <c r="AK34" s="143"/>
      <c r="AL34" s="143"/>
    </row>
    <row r="35" spans="1:38" x14ac:dyDescent="0.25">
      <c r="A35" s="74"/>
      <c r="B35" s="74"/>
      <c r="C35" s="74"/>
      <c r="D35" s="74"/>
      <c r="E35" s="74"/>
      <c r="F35" s="75"/>
      <c r="G35" s="74"/>
      <c r="H35" s="74"/>
      <c r="I35" s="74"/>
      <c r="J35" s="74"/>
      <c r="K35" s="74"/>
      <c r="L35" s="74"/>
      <c r="M35" s="74"/>
      <c r="N35" s="74"/>
      <c r="O35" s="74"/>
      <c r="P35" s="74"/>
      <c r="Q35" s="74"/>
      <c r="R35" s="74"/>
      <c r="S35" s="74"/>
      <c r="T35" s="74"/>
      <c r="U35" s="74"/>
      <c r="V35" s="74"/>
      <c r="W35" s="74"/>
      <c r="X35" s="74"/>
      <c r="Y35" s="74"/>
      <c r="Z35" s="74"/>
      <c r="AA35" s="74"/>
      <c r="AB35" s="143"/>
      <c r="AC35" s="143"/>
      <c r="AD35" s="143"/>
      <c r="AE35" s="142"/>
      <c r="AF35" s="143"/>
      <c r="AG35" s="143"/>
      <c r="AH35" s="143"/>
      <c r="AI35" s="143"/>
      <c r="AJ35" s="143"/>
      <c r="AK35" s="143"/>
      <c r="AL35" s="143"/>
    </row>
    <row r="36" spans="1:38" x14ac:dyDescent="0.25">
      <c r="A36" s="74"/>
      <c r="B36" s="74"/>
      <c r="C36" s="74"/>
      <c r="D36" s="74"/>
      <c r="E36" s="74"/>
      <c r="F36" s="75"/>
      <c r="G36" s="74"/>
      <c r="H36" s="74"/>
      <c r="I36" s="74"/>
      <c r="J36" s="74"/>
      <c r="K36" s="74"/>
      <c r="L36" s="74"/>
      <c r="M36" s="74"/>
      <c r="N36" s="74"/>
      <c r="O36" s="74"/>
      <c r="P36" s="74"/>
      <c r="Q36" s="74"/>
      <c r="R36" s="74"/>
      <c r="S36" s="74"/>
      <c r="T36" s="74"/>
      <c r="U36" s="74"/>
      <c r="V36" s="74"/>
      <c r="W36" s="74"/>
      <c r="X36" s="74"/>
      <c r="Y36" s="74"/>
      <c r="Z36" s="74"/>
      <c r="AA36" s="74"/>
      <c r="AB36" s="143"/>
      <c r="AC36" s="143"/>
      <c r="AD36" s="143"/>
      <c r="AE36" s="142"/>
      <c r="AF36" s="143"/>
      <c r="AG36" s="143"/>
      <c r="AH36" s="143"/>
      <c r="AI36" s="143"/>
      <c r="AJ36" s="143"/>
      <c r="AK36" s="143"/>
      <c r="AL36" s="143"/>
    </row>
    <row r="37" spans="1:38" x14ac:dyDescent="0.25">
      <c r="A37" s="74"/>
      <c r="B37" s="74"/>
      <c r="C37" s="74"/>
      <c r="D37" s="74"/>
      <c r="E37" s="74"/>
      <c r="F37" s="75"/>
      <c r="G37" s="74"/>
      <c r="H37" s="74"/>
      <c r="I37" s="74"/>
      <c r="J37" s="74"/>
      <c r="K37" s="74"/>
      <c r="L37" s="74"/>
      <c r="M37" s="74"/>
      <c r="N37" s="74"/>
      <c r="O37" s="74"/>
      <c r="P37" s="74"/>
      <c r="Q37" s="74"/>
      <c r="R37" s="74"/>
      <c r="S37" s="74"/>
      <c r="T37" s="74"/>
      <c r="U37" s="74"/>
      <c r="V37" s="74"/>
      <c r="W37" s="74"/>
      <c r="X37" s="74"/>
      <c r="Y37" s="74"/>
      <c r="Z37" s="74"/>
      <c r="AA37" s="74"/>
      <c r="AB37" s="143"/>
      <c r="AC37" s="143"/>
      <c r="AD37" s="143"/>
      <c r="AE37" s="142"/>
      <c r="AF37" s="143"/>
      <c r="AG37" s="143"/>
      <c r="AH37" s="143"/>
      <c r="AI37" s="143"/>
      <c r="AJ37" s="143"/>
      <c r="AK37" s="143"/>
      <c r="AL37" s="143"/>
    </row>
    <row r="38" spans="1:38" x14ac:dyDescent="0.25">
      <c r="A38" s="74"/>
      <c r="B38" s="74"/>
      <c r="C38" s="74"/>
      <c r="D38" s="74"/>
      <c r="E38" s="74"/>
      <c r="F38" s="75"/>
      <c r="G38" s="74"/>
      <c r="H38" s="74"/>
      <c r="I38" s="74"/>
      <c r="J38" s="74"/>
      <c r="K38" s="74"/>
      <c r="L38" s="74"/>
      <c r="M38" s="74"/>
      <c r="N38" s="74"/>
      <c r="O38" s="74"/>
      <c r="P38" s="74"/>
      <c r="Q38" s="74"/>
      <c r="R38" s="74"/>
      <c r="S38" s="74"/>
      <c r="T38" s="74"/>
      <c r="U38" s="74"/>
      <c r="V38" s="74"/>
      <c r="W38" s="74"/>
      <c r="X38" s="74"/>
      <c r="Y38" s="74"/>
      <c r="Z38" s="74"/>
      <c r="AA38" s="74"/>
      <c r="AE38" s="141"/>
    </row>
    <row r="39" spans="1:38" x14ac:dyDescent="0.25">
      <c r="A39" s="74"/>
      <c r="B39" s="74"/>
      <c r="C39" s="74"/>
      <c r="D39" s="74"/>
      <c r="E39" s="74"/>
      <c r="F39" s="75"/>
      <c r="G39" s="74"/>
      <c r="H39" s="74"/>
      <c r="I39" s="74"/>
      <c r="J39" s="74"/>
      <c r="K39" s="74"/>
      <c r="L39" s="74"/>
      <c r="M39" s="74"/>
      <c r="N39" s="74"/>
      <c r="O39" s="74"/>
      <c r="P39" s="74"/>
      <c r="Q39" s="74"/>
      <c r="R39" s="74"/>
      <c r="S39" s="74"/>
      <c r="T39" s="74"/>
      <c r="U39" s="74"/>
      <c r="V39" s="74"/>
      <c r="W39" s="74"/>
      <c r="X39" s="74"/>
      <c r="Y39" s="74"/>
      <c r="Z39" s="74"/>
      <c r="AA39" s="74"/>
      <c r="AE39" s="141"/>
    </row>
    <row r="40" spans="1:38" x14ac:dyDescent="0.25">
      <c r="A40" s="74"/>
      <c r="B40" s="74"/>
      <c r="C40" s="74"/>
      <c r="D40" s="74"/>
      <c r="E40" s="74"/>
      <c r="F40" s="75"/>
      <c r="G40" s="74"/>
      <c r="H40" s="74"/>
      <c r="I40" s="74"/>
      <c r="J40" s="74"/>
      <c r="K40" s="74"/>
      <c r="L40" s="74"/>
      <c r="M40" s="74"/>
      <c r="N40" s="74"/>
      <c r="O40" s="74"/>
      <c r="P40" s="74"/>
      <c r="Q40" s="74"/>
      <c r="R40" s="74"/>
      <c r="S40" s="74"/>
      <c r="T40" s="74"/>
      <c r="U40" s="74"/>
      <c r="V40" s="74"/>
      <c r="W40" s="74"/>
      <c r="X40" s="74"/>
      <c r="Y40" s="74"/>
      <c r="Z40" s="74"/>
      <c r="AA40" s="74"/>
      <c r="AE40" s="141"/>
    </row>
    <row r="41" spans="1:38" x14ac:dyDescent="0.25">
      <c r="A41" s="74"/>
      <c r="B41" s="74"/>
      <c r="C41" s="74"/>
      <c r="D41" s="74"/>
      <c r="E41" s="74"/>
      <c r="F41" s="75"/>
      <c r="G41" s="74"/>
      <c r="H41" s="74"/>
      <c r="I41" s="74"/>
      <c r="J41" s="74"/>
      <c r="K41" s="74"/>
      <c r="L41" s="74"/>
      <c r="M41" s="74"/>
      <c r="N41" s="74"/>
      <c r="O41" s="74"/>
      <c r="P41" s="74"/>
      <c r="Q41" s="74"/>
      <c r="R41" s="74"/>
      <c r="S41" s="74"/>
      <c r="T41" s="74"/>
      <c r="U41" s="74"/>
      <c r="V41" s="74"/>
      <c r="W41" s="74"/>
      <c r="X41" s="74"/>
      <c r="Y41" s="74"/>
      <c r="Z41" s="74"/>
      <c r="AA41" s="74"/>
      <c r="AE41" s="141"/>
    </row>
    <row r="42" spans="1:38" x14ac:dyDescent="0.25">
      <c r="A42" s="74"/>
      <c r="B42" s="74"/>
      <c r="C42" s="74"/>
      <c r="D42" s="74"/>
      <c r="E42" s="74"/>
      <c r="F42" s="75"/>
      <c r="G42" s="74"/>
      <c r="H42" s="74"/>
      <c r="I42" s="74"/>
      <c r="J42" s="74"/>
      <c r="K42" s="74"/>
      <c r="L42" s="74"/>
      <c r="M42" s="74"/>
      <c r="N42" s="74"/>
      <c r="O42" s="74"/>
      <c r="P42" s="74"/>
      <c r="Q42" s="74"/>
      <c r="R42" s="74"/>
      <c r="S42" s="74"/>
      <c r="T42" s="74"/>
      <c r="U42" s="74"/>
      <c r="V42" s="74"/>
      <c r="W42" s="74"/>
      <c r="X42" s="74"/>
      <c r="Y42" s="74"/>
      <c r="Z42" s="74"/>
      <c r="AA42" s="74"/>
      <c r="AE42" s="141"/>
    </row>
    <row r="43" spans="1:38" x14ac:dyDescent="0.25">
      <c r="A43" s="74"/>
      <c r="B43" s="74"/>
      <c r="C43" s="74"/>
      <c r="D43" s="74"/>
      <c r="E43" s="74"/>
      <c r="F43" s="75"/>
      <c r="G43" s="74"/>
      <c r="H43" s="74"/>
      <c r="I43" s="74"/>
      <c r="J43" s="74"/>
      <c r="K43" s="74"/>
      <c r="L43" s="74"/>
      <c r="M43" s="74"/>
      <c r="N43" s="74"/>
      <c r="O43" s="74"/>
      <c r="P43" s="74"/>
      <c r="Q43" s="74"/>
      <c r="R43" s="74"/>
      <c r="S43" s="74"/>
      <c r="T43" s="74"/>
      <c r="U43" s="74"/>
      <c r="V43" s="74"/>
      <c r="W43" s="74"/>
      <c r="X43" s="74"/>
      <c r="Y43" s="74"/>
      <c r="Z43" s="74"/>
      <c r="AA43" s="74"/>
      <c r="AE43" s="141"/>
    </row>
    <row r="44" spans="1:38" x14ac:dyDescent="0.25">
      <c r="A44" s="74"/>
      <c r="B44" s="74"/>
      <c r="C44" s="74"/>
      <c r="D44" s="74"/>
      <c r="E44" s="74"/>
      <c r="F44" s="75"/>
      <c r="G44" s="74"/>
      <c r="H44" s="74"/>
      <c r="I44" s="74"/>
      <c r="J44" s="74"/>
      <c r="K44" s="74"/>
      <c r="L44" s="74"/>
      <c r="M44" s="74"/>
      <c r="N44" s="74"/>
      <c r="O44" s="74"/>
      <c r="P44" s="74"/>
      <c r="Q44" s="74"/>
      <c r="R44" s="74"/>
      <c r="S44" s="74"/>
      <c r="T44" s="74"/>
      <c r="U44" s="74"/>
      <c r="V44" s="74"/>
      <c r="W44" s="74"/>
      <c r="X44" s="74"/>
      <c r="Y44" s="74"/>
      <c r="Z44" s="74"/>
      <c r="AA44" s="74"/>
      <c r="AE44" s="141"/>
    </row>
    <row r="45" spans="1:38" x14ac:dyDescent="0.25">
      <c r="A45" s="74"/>
      <c r="B45" s="74"/>
      <c r="C45" s="74"/>
      <c r="D45" s="74"/>
      <c r="E45" s="74"/>
      <c r="F45" s="75"/>
      <c r="G45" s="74"/>
      <c r="H45" s="74"/>
      <c r="I45" s="74"/>
      <c r="J45" s="74"/>
      <c r="K45" s="74"/>
      <c r="L45" s="74"/>
      <c r="M45" s="74"/>
      <c r="N45" s="74"/>
      <c r="O45" s="74"/>
      <c r="P45" s="74"/>
      <c r="Q45" s="74"/>
      <c r="R45" s="74"/>
      <c r="S45" s="74"/>
      <c r="T45" s="74"/>
      <c r="U45" s="74"/>
      <c r="V45" s="74"/>
      <c r="W45" s="74"/>
      <c r="X45" s="74"/>
      <c r="Y45" s="74"/>
      <c r="Z45" s="74"/>
      <c r="AA45" s="74"/>
      <c r="AE45" s="141"/>
    </row>
    <row r="46" spans="1:38" x14ac:dyDescent="0.25">
      <c r="A46" s="74"/>
      <c r="B46" s="74"/>
      <c r="C46" s="74"/>
      <c r="D46" s="74"/>
      <c r="E46" s="74"/>
      <c r="F46" s="75"/>
      <c r="G46" s="74"/>
      <c r="H46" s="74"/>
      <c r="I46" s="74"/>
      <c r="J46" s="74"/>
      <c r="K46" s="74"/>
      <c r="L46" s="74"/>
      <c r="M46" s="74"/>
      <c r="N46" s="74"/>
      <c r="O46" s="74"/>
      <c r="P46" s="74"/>
      <c r="Q46" s="74"/>
      <c r="R46" s="74"/>
      <c r="S46" s="74"/>
      <c r="T46" s="74"/>
      <c r="U46" s="74"/>
      <c r="V46" s="74"/>
      <c r="W46" s="74"/>
      <c r="X46" s="74"/>
      <c r="Y46" s="74"/>
      <c r="Z46" s="74"/>
      <c r="AA46" s="74"/>
      <c r="AE46" s="141"/>
    </row>
    <row r="47" spans="1:38" x14ac:dyDescent="0.25">
      <c r="A47" s="74"/>
      <c r="B47" s="74"/>
      <c r="C47" s="74"/>
      <c r="D47" s="74"/>
      <c r="E47" s="74"/>
      <c r="F47" s="75"/>
      <c r="G47" s="74"/>
      <c r="H47" s="74"/>
      <c r="I47" s="74"/>
      <c r="J47" s="74"/>
      <c r="K47" s="74"/>
      <c r="L47" s="74"/>
      <c r="M47" s="74"/>
      <c r="N47" s="74"/>
      <c r="O47" s="74"/>
      <c r="P47" s="74"/>
      <c r="Q47" s="74"/>
      <c r="R47" s="74"/>
      <c r="S47" s="74"/>
      <c r="T47" s="74"/>
      <c r="U47" s="74"/>
      <c r="V47" s="74"/>
      <c r="W47" s="74"/>
      <c r="X47" s="74"/>
      <c r="Y47" s="74"/>
      <c r="Z47" s="74"/>
      <c r="AA47" s="74"/>
      <c r="AE47" s="141"/>
    </row>
    <row r="48" spans="1:38" x14ac:dyDescent="0.25">
      <c r="A48" s="74"/>
      <c r="B48" s="74"/>
      <c r="C48" s="74"/>
      <c r="D48" s="74"/>
      <c r="E48" s="74"/>
      <c r="F48" s="75"/>
      <c r="G48" s="74"/>
      <c r="H48" s="74"/>
      <c r="I48" s="74"/>
      <c r="J48" s="74"/>
      <c r="K48" s="74"/>
      <c r="L48" s="74"/>
      <c r="M48" s="74"/>
      <c r="N48" s="74"/>
      <c r="O48" s="74"/>
      <c r="P48" s="74"/>
      <c r="Q48" s="74"/>
      <c r="R48" s="74"/>
      <c r="S48" s="74"/>
      <c r="T48" s="74"/>
      <c r="U48" s="74"/>
      <c r="V48" s="74"/>
      <c r="W48" s="74"/>
      <c r="X48" s="74"/>
      <c r="Y48" s="74"/>
      <c r="Z48" s="74"/>
      <c r="AA48" s="74"/>
      <c r="AE48" s="141"/>
    </row>
    <row r="49" spans="1:31" x14ac:dyDescent="0.25">
      <c r="A49" s="74"/>
      <c r="B49" s="74"/>
      <c r="C49" s="74"/>
      <c r="D49" s="74"/>
      <c r="E49" s="74"/>
      <c r="F49" s="75"/>
      <c r="G49" s="74"/>
      <c r="H49" s="74"/>
      <c r="I49" s="74"/>
      <c r="J49" s="74"/>
      <c r="K49" s="74"/>
      <c r="L49" s="74"/>
      <c r="M49" s="74"/>
      <c r="N49" s="74"/>
      <c r="O49" s="74"/>
      <c r="P49" s="74"/>
      <c r="Q49" s="74"/>
      <c r="R49" s="74"/>
      <c r="S49" s="74"/>
      <c r="T49" s="74"/>
      <c r="U49" s="74"/>
      <c r="V49" s="74"/>
      <c r="W49" s="74"/>
      <c r="X49" s="74"/>
      <c r="Y49" s="74"/>
      <c r="Z49" s="74"/>
      <c r="AA49" s="74"/>
      <c r="AE49" s="141"/>
    </row>
    <row r="50" spans="1:31" x14ac:dyDescent="0.25">
      <c r="A50" s="74"/>
      <c r="B50" s="74"/>
      <c r="C50" s="74"/>
      <c r="D50" s="74"/>
      <c r="E50" s="74"/>
      <c r="F50" s="75"/>
      <c r="G50" s="74"/>
      <c r="H50" s="74"/>
      <c r="I50" s="74"/>
      <c r="J50" s="74"/>
      <c r="K50" s="74"/>
      <c r="L50" s="74"/>
      <c r="M50" s="74"/>
      <c r="N50" s="74"/>
      <c r="O50" s="74"/>
      <c r="P50" s="74"/>
      <c r="Q50" s="74"/>
      <c r="R50" s="74"/>
      <c r="S50" s="74"/>
      <c r="T50" s="74"/>
      <c r="U50" s="74"/>
      <c r="V50" s="74"/>
      <c r="W50" s="74"/>
      <c r="X50" s="74"/>
      <c r="Y50" s="74"/>
      <c r="Z50" s="74"/>
      <c r="AA50" s="74"/>
      <c r="AE50" s="141"/>
    </row>
    <row r="51" spans="1:31" x14ac:dyDescent="0.25">
      <c r="A51" s="74"/>
      <c r="B51" s="74"/>
      <c r="C51" s="74"/>
      <c r="D51" s="74"/>
      <c r="E51" s="74"/>
      <c r="F51" s="75"/>
      <c r="G51" s="74"/>
      <c r="H51" s="74"/>
      <c r="I51" s="74"/>
      <c r="J51" s="74"/>
      <c r="K51" s="74"/>
      <c r="L51" s="74"/>
      <c r="M51" s="74"/>
      <c r="N51" s="74"/>
      <c r="O51" s="74"/>
      <c r="P51" s="74"/>
      <c r="Q51" s="74"/>
      <c r="R51" s="74"/>
      <c r="S51" s="74"/>
      <c r="T51" s="74"/>
      <c r="U51" s="74"/>
      <c r="V51" s="74"/>
      <c r="W51" s="74"/>
      <c r="X51" s="74"/>
      <c r="Y51" s="74"/>
      <c r="Z51" s="74"/>
      <c r="AA51" s="74"/>
      <c r="AE51" s="141"/>
    </row>
    <row r="52" spans="1:31" x14ac:dyDescent="0.25">
      <c r="A52" s="74"/>
      <c r="B52" s="74"/>
      <c r="C52" s="74"/>
      <c r="D52" s="74"/>
      <c r="E52" s="74"/>
      <c r="F52" s="75"/>
      <c r="G52" s="74"/>
      <c r="H52" s="74"/>
      <c r="I52" s="74"/>
      <c r="J52" s="74"/>
      <c r="K52" s="74"/>
      <c r="L52" s="74"/>
      <c r="M52" s="74"/>
      <c r="N52" s="74"/>
      <c r="O52" s="74"/>
      <c r="P52" s="74"/>
      <c r="Q52" s="74"/>
      <c r="R52" s="74"/>
      <c r="S52" s="74"/>
      <c r="T52" s="74"/>
      <c r="U52" s="74"/>
      <c r="V52" s="74"/>
      <c r="W52" s="74"/>
      <c r="X52" s="74"/>
      <c r="Y52" s="74"/>
      <c r="Z52" s="74"/>
      <c r="AA52" s="74"/>
      <c r="AE52" s="141"/>
    </row>
    <row r="53" spans="1:31" x14ac:dyDescent="0.25">
      <c r="A53" s="74"/>
      <c r="B53" s="74"/>
      <c r="C53" s="74"/>
      <c r="D53" s="74"/>
      <c r="E53" s="74"/>
      <c r="F53" s="75"/>
      <c r="G53" s="74"/>
      <c r="H53" s="74"/>
      <c r="I53" s="74"/>
      <c r="J53" s="74"/>
      <c r="K53" s="74"/>
      <c r="L53" s="74"/>
      <c r="M53" s="74"/>
      <c r="N53" s="74"/>
      <c r="O53" s="74"/>
      <c r="P53" s="74"/>
      <c r="Q53" s="74"/>
      <c r="R53" s="74"/>
      <c r="S53" s="74"/>
      <c r="T53" s="74"/>
      <c r="U53" s="74"/>
      <c r="V53" s="74"/>
      <c r="W53" s="74"/>
      <c r="X53" s="74"/>
      <c r="Y53" s="74"/>
      <c r="Z53" s="74"/>
      <c r="AA53" s="74"/>
      <c r="AE53" s="141"/>
    </row>
    <row r="54" spans="1:31" x14ac:dyDescent="0.25">
      <c r="A54" s="74"/>
      <c r="B54" s="74"/>
      <c r="C54" s="74"/>
      <c r="D54" s="74"/>
      <c r="E54" s="74"/>
      <c r="F54" s="75"/>
      <c r="G54" s="74"/>
      <c r="H54" s="74"/>
      <c r="I54" s="74"/>
      <c r="J54" s="74"/>
      <c r="K54" s="74"/>
      <c r="L54" s="74"/>
      <c r="M54" s="74"/>
      <c r="N54" s="74"/>
      <c r="O54" s="74"/>
      <c r="P54" s="74"/>
      <c r="Q54" s="74"/>
      <c r="R54" s="74"/>
      <c r="S54" s="74"/>
      <c r="T54" s="74"/>
      <c r="U54" s="74"/>
      <c r="V54" s="74"/>
      <c r="W54" s="74"/>
      <c r="X54" s="74"/>
      <c r="Y54" s="74"/>
      <c r="Z54" s="74"/>
      <c r="AA54" s="74"/>
      <c r="AE54" s="141"/>
    </row>
    <row r="55" spans="1:31" x14ac:dyDescent="0.25">
      <c r="A55" s="74"/>
      <c r="B55" s="74"/>
      <c r="C55" s="74"/>
      <c r="D55" s="74"/>
      <c r="E55" s="74"/>
      <c r="F55" s="75"/>
      <c r="G55" s="74"/>
      <c r="H55" s="74"/>
      <c r="I55" s="74"/>
      <c r="J55" s="74"/>
      <c r="K55" s="74"/>
      <c r="L55" s="74"/>
      <c r="M55" s="74"/>
      <c r="N55" s="74"/>
      <c r="O55" s="74"/>
      <c r="P55" s="74"/>
      <c r="Q55" s="74"/>
      <c r="R55" s="74"/>
      <c r="S55" s="74"/>
      <c r="T55" s="74"/>
      <c r="U55" s="74"/>
      <c r="V55" s="74"/>
      <c r="W55" s="74"/>
      <c r="X55" s="74"/>
      <c r="Y55" s="74"/>
      <c r="Z55" s="74"/>
      <c r="AA55" s="74"/>
      <c r="AE55" s="141"/>
    </row>
    <row r="56" spans="1:31" x14ac:dyDescent="0.25">
      <c r="A56" s="74"/>
      <c r="B56" s="74"/>
      <c r="C56" s="74"/>
      <c r="D56" s="74"/>
      <c r="E56" s="74"/>
      <c r="F56" s="75"/>
      <c r="G56" s="74"/>
      <c r="H56" s="74"/>
      <c r="I56" s="74"/>
      <c r="J56" s="74"/>
      <c r="K56" s="74"/>
      <c r="L56" s="74"/>
      <c r="M56" s="74"/>
      <c r="N56" s="74"/>
      <c r="O56" s="74"/>
      <c r="P56" s="74"/>
      <c r="Q56" s="74"/>
      <c r="R56" s="74"/>
      <c r="S56" s="74"/>
      <c r="T56" s="74"/>
      <c r="U56" s="74"/>
      <c r="V56" s="74"/>
      <c r="W56" s="74"/>
      <c r="X56" s="74"/>
      <c r="Y56" s="74"/>
      <c r="Z56" s="74"/>
      <c r="AA56" s="74"/>
      <c r="AE56" s="141"/>
    </row>
    <row r="57" spans="1:31" x14ac:dyDescent="0.25">
      <c r="A57" s="74"/>
      <c r="B57" s="74"/>
      <c r="C57" s="74"/>
      <c r="D57" s="74"/>
      <c r="E57" s="74"/>
      <c r="F57" s="75"/>
      <c r="G57" s="74"/>
      <c r="H57" s="74"/>
      <c r="I57" s="74"/>
      <c r="J57" s="74"/>
      <c r="K57" s="74"/>
      <c r="L57" s="74"/>
      <c r="M57" s="74"/>
      <c r="N57" s="74"/>
      <c r="O57" s="74"/>
      <c r="P57" s="74"/>
      <c r="Q57" s="74"/>
      <c r="R57" s="74"/>
      <c r="S57" s="74"/>
      <c r="T57" s="74"/>
      <c r="U57" s="74"/>
      <c r="V57" s="74"/>
      <c r="W57" s="74"/>
      <c r="X57" s="74"/>
      <c r="Y57" s="74"/>
      <c r="Z57" s="74"/>
      <c r="AA57" s="74"/>
      <c r="AE57" s="141"/>
    </row>
    <row r="58" spans="1:31" x14ac:dyDescent="0.25">
      <c r="A58" s="74"/>
      <c r="B58" s="74"/>
      <c r="C58" s="74"/>
      <c r="D58" s="74"/>
      <c r="E58" s="74"/>
      <c r="F58" s="75"/>
      <c r="G58" s="74"/>
      <c r="H58" s="74"/>
      <c r="I58" s="74"/>
      <c r="J58" s="74"/>
      <c r="K58" s="74"/>
      <c r="L58" s="74"/>
      <c r="M58" s="74"/>
      <c r="N58" s="74"/>
      <c r="O58" s="74"/>
      <c r="P58" s="74"/>
      <c r="Q58" s="74"/>
      <c r="R58" s="74"/>
      <c r="S58" s="74"/>
      <c r="T58" s="74"/>
      <c r="U58" s="74"/>
      <c r="V58" s="74"/>
      <c r="W58" s="74"/>
      <c r="X58" s="74"/>
      <c r="Y58" s="74"/>
      <c r="Z58" s="74"/>
      <c r="AA58" s="74"/>
      <c r="AE58" s="141"/>
    </row>
    <row r="59" spans="1:31" x14ac:dyDescent="0.25">
      <c r="A59" s="74"/>
      <c r="B59" s="74"/>
      <c r="C59" s="74"/>
      <c r="D59" s="74"/>
      <c r="E59" s="74"/>
      <c r="F59" s="75"/>
      <c r="G59" s="74"/>
      <c r="H59" s="74"/>
      <c r="I59" s="74"/>
      <c r="J59" s="74"/>
      <c r="K59" s="74"/>
      <c r="L59" s="74"/>
      <c r="M59" s="74"/>
      <c r="N59" s="74"/>
      <c r="O59" s="74"/>
      <c r="P59" s="74"/>
      <c r="Q59" s="74"/>
      <c r="R59" s="74"/>
      <c r="S59" s="74"/>
      <c r="T59" s="74"/>
      <c r="U59" s="74"/>
      <c r="V59" s="74"/>
      <c r="W59" s="74"/>
      <c r="X59" s="74"/>
      <c r="Y59" s="74"/>
      <c r="Z59" s="74"/>
      <c r="AA59" s="74"/>
      <c r="AE59" s="141"/>
    </row>
    <row r="60" spans="1:31" x14ac:dyDescent="0.25">
      <c r="A60" s="74"/>
      <c r="B60" s="74"/>
      <c r="C60" s="74"/>
      <c r="D60" s="74"/>
      <c r="E60" s="74"/>
      <c r="F60" s="75"/>
      <c r="G60" s="74"/>
      <c r="H60" s="74"/>
      <c r="I60" s="74"/>
      <c r="J60" s="74"/>
      <c r="K60" s="74"/>
      <c r="L60" s="74"/>
      <c r="M60" s="74"/>
      <c r="N60" s="74"/>
      <c r="O60" s="74"/>
      <c r="P60" s="74"/>
      <c r="Q60" s="74"/>
      <c r="R60" s="74"/>
      <c r="S60" s="74"/>
      <c r="T60" s="74"/>
      <c r="U60" s="74"/>
      <c r="V60" s="74"/>
      <c r="W60" s="74"/>
      <c r="X60" s="74"/>
      <c r="Y60" s="74"/>
      <c r="Z60" s="74"/>
      <c r="AA60" s="74"/>
      <c r="AE60" s="141"/>
    </row>
    <row r="61" spans="1:31" x14ac:dyDescent="0.25">
      <c r="A61" s="74"/>
      <c r="B61" s="74"/>
      <c r="C61" s="74"/>
      <c r="D61" s="74"/>
      <c r="E61" s="74"/>
      <c r="F61" s="75"/>
      <c r="G61" s="74"/>
      <c r="H61" s="74"/>
      <c r="I61" s="74"/>
      <c r="J61" s="74"/>
      <c r="K61" s="74"/>
      <c r="L61" s="74"/>
      <c r="M61" s="74"/>
      <c r="N61" s="74"/>
      <c r="O61" s="74"/>
      <c r="P61" s="74"/>
      <c r="Q61" s="74"/>
      <c r="R61" s="74"/>
      <c r="S61" s="74"/>
      <c r="T61" s="74"/>
      <c r="U61" s="74"/>
      <c r="V61" s="74"/>
      <c r="W61" s="74"/>
      <c r="X61" s="74"/>
      <c r="Y61" s="74"/>
      <c r="Z61" s="74"/>
      <c r="AA61" s="74"/>
      <c r="AE61" s="141"/>
    </row>
    <row r="62" spans="1:31" x14ac:dyDescent="0.25">
      <c r="A62" s="74"/>
      <c r="B62" s="74"/>
      <c r="C62" s="74"/>
      <c r="D62" s="74"/>
      <c r="E62" s="74"/>
      <c r="F62" s="75"/>
      <c r="G62" s="74"/>
      <c r="H62" s="74"/>
      <c r="I62" s="74"/>
      <c r="J62" s="74"/>
      <c r="K62" s="74"/>
      <c r="L62" s="74"/>
      <c r="M62" s="74"/>
      <c r="N62" s="74"/>
      <c r="O62" s="74"/>
      <c r="P62" s="74"/>
      <c r="Q62" s="74"/>
      <c r="R62" s="74"/>
      <c r="S62" s="74"/>
      <c r="T62" s="74"/>
      <c r="U62" s="74"/>
      <c r="V62" s="74"/>
      <c r="W62" s="74"/>
      <c r="X62" s="74"/>
      <c r="Y62" s="74"/>
      <c r="Z62" s="74"/>
      <c r="AA62" s="74"/>
      <c r="AE62" s="141"/>
    </row>
    <row r="63" spans="1:31" x14ac:dyDescent="0.25">
      <c r="A63" s="74"/>
      <c r="B63" s="74"/>
      <c r="C63" s="74"/>
      <c r="D63" s="74"/>
      <c r="E63" s="74"/>
      <c r="F63" s="75"/>
      <c r="G63" s="74"/>
      <c r="H63" s="74"/>
      <c r="I63" s="74"/>
      <c r="J63" s="74"/>
      <c r="K63" s="74"/>
      <c r="L63" s="74"/>
      <c r="M63" s="74"/>
      <c r="N63" s="74"/>
      <c r="O63" s="74"/>
      <c r="P63" s="74"/>
      <c r="Q63" s="74"/>
      <c r="R63" s="74"/>
      <c r="S63" s="74"/>
      <c r="T63" s="74"/>
      <c r="U63" s="74"/>
      <c r="V63" s="74"/>
      <c r="W63" s="74"/>
      <c r="X63" s="74"/>
      <c r="Y63" s="74"/>
      <c r="Z63" s="74"/>
      <c r="AA63" s="74"/>
      <c r="AE63" s="141"/>
    </row>
    <row r="64" spans="1:31" x14ac:dyDescent="0.25">
      <c r="A64" s="74"/>
      <c r="B64" s="74"/>
      <c r="C64" s="74"/>
      <c r="D64" s="74"/>
      <c r="E64" s="74"/>
      <c r="F64" s="75"/>
      <c r="G64" s="74"/>
      <c r="H64" s="74"/>
      <c r="I64" s="74"/>
      <c r="J64" s="74"/>
      <c r="K64" s="74"/>
      <c r="L64" s="74"/>
      <c r="M64" s="74"/>
      <c r="N64" s="74"/>
      <c r="O64" s="74"/>
      <c r="P64" s="74"/>
      <c r="Q64" s="74"/>
      <c r="R64" s="74"/>
      <c r="S64" s="74"/>
      <c r="T64" s="74"/>
      <c r="U64" s="74"/>
      <c r="V64" s="74"/>
      <c r="W64" s="74"/>
      <c r="X64" s="74"/>
      <c r="Y64" s="74"/>
      <c r="Z64" s="74"/>
      <c r="AA64" s="74"/>
      <c r="AE64" s="141"/>
    </row>
    <row r="65" spans="1:31" x14ac:dyDescent="0.25">
      <c r="A65" s="74"/>
      <c r="B65" s="74"/>
      <c r="C65" s="74"/>
      <c r="D65" s="74"/>
      <c r="E65" s="74"/>
      <c r="F65" s="75"/>
      <c r="G65" s="74"/>
      <c r="H65" s="74"/>
      <c r="I65" s="74"/>
      <c r="J65" s="74"/>
      <c r="K65" s="74"/>
      <c r="L65" s="74"/>
      <c r="M65" s="74"/>
      <c r="N65" s="74"/>
      <c r="O65" s="74"/>
      <c r="P65" s="74"/>
      <c r="Q65" s="74"/>
      <c r="R65" s="74"/>
      <c r="S65" s="74"/>
      <c r="T65" s="74"/>
      <c r="U65" s="74"/>
      <c r="V65" s="74"/>
      <c r="W65" s="74"/>
      <c r="X65" s="74"/>
      <c r="Y65" s="74"/>
      <c r="Z65" s="74"/>
      <c r="AA65" s="74"/>
      <c r="AE65" s="141"/>
    </row>
    <row r="66" spans="1:31" x14ac:dyDescent="0.25">
      <c r="A66" s="74"/>
      <c r="B66" s="74"/>
      <c r="C66" s="74"/>
      <c r="D66" s="74"/>
      <c r="E66" s="74"/>
      <c r="F66" s="75"/>
      <c r="G66" s="74"/>
      <c r="H66" s="74"/>
      <c r="I66" s="74"/>
      <c r="J66" s="74"/>
      <c r="K66" s="74"/>
      <c r="L66" s="74"/>
      <c r="M66" s="74"/>
      <c r="N66" s="74"/>
      <c r="O66" s="74"/>
      <c r="P66" s="74"/>
      <c r="Q66" s="74"/>
      <c r="R66" s="74"/>
      <c r="S66" s="74"/>
      <c r="T66" s="74"/>
      <c r="U66" s="74"/>
      <c r="V66" s="74"/>
      <c r="W66" s="74"/>
      <c r="X66" s="74"/>
      <c r="Y66" s="74"/>
      <c r="Z66" s="74"/>
      <c r="AA66" s="74"/>
      <c r="AE66" s="141"/>
    </row>
    <row r="67" spans="1:31" x14ac:dyDescent="0.25">
      <c r="A67" s="74"/>
      <c r="B67" s="74"/>
      <c r="C67" s="74"/>
      <c r="D67" s="74"/>
      <c r="E67" s="74"/>
      <c r="F67" s="75"/>
      <c r="G67" s="74"/>
      <c r="H67" s="74"/>
      <c r="I67" s="74"/>
      <c r="J67" s="74"/>
      <c r="K67" s="74"/>
      <c r="L67" s="74"/>
      <c r="M67" s="74"/>
      <c r="N67" s="74"/>
      <c r="O67" s="74"/>
      <c r="P67" s="74"/>
      <c r="Q67" s="74"/>
      <c r="R67" s="74"/>
      <c r="S67" s="74"/>
      <c r="T67" s="74"/>
      <c r="U67" s="74"/>
      <c r="V67" s="74"/>
      <c r="W67" s="74"/>
      <c r="X67" s="74"/>
      <c r="Y67" s="74"/>
      <c r="Z67" s="74"/>
      <c r="AA67" s="74"/>
      <c r="AE67" s="141"/>
    </row>
    <row r="68" spans="1:31" x14ac:dyDescent="0.25">
      <c r="A68" s="74"/>
      <c r="B68" s="74"/>
      <c r="C68" s="74"/>
      <c r="D68" s="74"/>
      <c r="E68" s="74"/>
      <c r="F68" s="75"/>
      <c r="G68" s="74"/>
      <c r="H68" s="74"/>
      <c r="I68" s="74"/>
      <c r="J68" s="74"/>
      <c r="K68" s="74"/>
      <c r="L68" s="74"/>
      <c r="M68" s="74"/>
      <c r="N68" s="74"/>
      <c r="O68" s="74"/>
      <c r="P68" s="74"/>
      <c r="Q68" s="74"/>
      <c r="R68" s="74"/>
      <c r="S68" s="74"/>
      <c r="T68" s="74"/>
      <c r="U68" s="74"/>
      <c r="V68" s="74"/>
      <c r="W68" s="74"/>
      <c r="X68" s="74"/>
      <c r="Y68" s="74"/>
      <c r="Z68" s="74"/>
      <c r="AA68" s="74"/>
      <c r="AE68" s="141"/>
    </row>
    <row r="69" spans="1:31" x14ac:dyDescent="0.25">
      <c r="A69" s="74"/>
      <c r="B69" s="74"/>
      <c r="C69" s="74"/>
      <c r="D69" s="74"/>
      <c r="E69" s="74"/>
      <c r="F69" s="75"/>
      <c r="G69" s="74"/>
      <c r="H69" s="74"/>
      <c r="I69" s="74"/>
      <c r="J69" s="74"/>
      <c r="K69" s="74"/>
      <c r="L69" s="74"/>
      <c r="M69" s="74"/>
      <c r="N69" s="74"/>
      <c r="O69" s="74"/>
      <c r="P69" s="74"/>
      <c r="Q69" s="74"/>
      <c r="R69" s="74"/>
      <c r="S69" s="74"/>
      <c r="T69" s="74"/>
      <c r="U69" s="74"/>
      <c r="V69" s="74"/>
      <c r="W69" s="74"/>
      <c r="X69" s="74"/>
      <c r="Y69" s="74"/>
      <c r="Z69" s="74"/>
      <c r="AA69" s="74"/>
      <c r="AE69" s="141"/>
    </row>
    <row r="70" spans="1:31" x14ac:dyDescent="0.25">
      <c r="A70" s="74"/>
      <c r="B70" s="74"/>
      <c r="C70" s="74"/>
      <c r="D70" s="74"/>
      <c r="E70" s="74"/>
      <c r="F70" s="75"/>
      <c r="G70" s="74"/>
      <c r="H70" s="74"/>
      <c r="I70" s="74"/>
      <c r="J70" s="74"/>
      <c r="K70" s="74"/>
      <c r="L70" s="74"/>
      <c r="M70" s="74"/>
      <c r="N70" s="74"/>
      <c r="O70" s="74"/>
      <c r="P70" s="74"/>
      <c r="Q70" s="74"/>
      <c r="R70" s="74"/>
      <c r="S70" s="74"/>
      <c r="T70" s="74"/>
      <c r="U70" s="74"/>
      <c r="V70" s="74"/>
      <c r="W70" s="74"/>
      <c r="X70" s="74"/>
      <c r="Y70" s="74"/>
      <c r="Z70" s="74"/>
      <c r="AA70" s="74"/>
      <c r="AE70" s="141"/>
    </row>
    <row r="71" spans="1:31" x14ac:dyDescent="0.25">
      <c r="A71" s="74"/>
      <c r="B71" s="74"/>
      <c r="C71" s="74"/>
      <c r="D71" s="74"/>
      <c r="E71" s="74"/>
      <c r="F71" s="75"/>
      <c r="G71" s="74"/>
      <c r="H71" s="74"/>
      <c r="I71" s="74"/>
      <c r="J71" s="74"/>
      <c r="K71" s="74"/>
      <c r="L71" s="74"/>
      <c r="M71" s="74"/>
      <c r="N71" s="74"/>
      <c r="O71" s="74"/>
      <c r="P71" s="74"/>
      <c r="Q71" s="74"/>
      <c r="R71" s="74"/>
      <c r="S71" s="74"/>
      <c r="T71" s="74"/>
      <c r="U71" s="74"/>
      <c r="V71" s="74"/>
      <c r="W71" s="74"/>
      <c r="X71" s="74"/>
      <c r="Y71" s="74"/>
      <c r="Z71" s="74"/>
      <c r="AA71" s="74"/>
      <c r="AE71" s="141"/>
    </row>
    <row r="72" spans="1:31" x14ac:dyDescent="0.25">
      <c r="A72" s="74"/>
      <c r="B72" s="74"/>
      <c r="C72" s="74"/>
      <c r="D72" s="74"/>
      <c r="E72" s="74"/>
      <c r="F72" s="75"/>
      <c r="G72" s="74"/>
      <c r="H72" s="74"/>
      <c r="I72" s="74"/>
      <c r="J72" s="74"/>
      <c r="K72" s="74"/>
      <c r="L72" s="74"/>
      <c r="M72" s="74"/>
      <c r="N72" s="74"/>
      <c r="O72" s="74"/>
      <c r="P72" s="74"/>
      <c r="Q72" s="74"/>
      <c r="R72" s="74"/>
      <c r="S72" s="74"/>
      <c r="T72" s="74"/>
      <c r="U72" s="74"/>
      <c r="V72" s="74"/>
      <c r="W72" s="74"/>
      <c r="X72" s="74"/>
      <c r="Y72" s="74"/>
      <c r="Z72" s="74"/>
      <c r="AA72" s="74"/>
      <c r="AE72" s="141"/>
    </row>
    <row r="73" spans="1:31" x14ac:dyDescent="0.25">
      <c r="A73" s="74"/>
      <c r="B73" s="74"/>
      <c r="C73" s="74"/>
      <c r="D73" s="74"/>
      <c r="E73" s="74"/>
      <c r="F73" s="75"/>
      <c r="G73" s="74"/>
      <c r="H73" s="74"/>
      <c r="I73" s="74"/>
      <c r="J73" s="74"/>
      <c r="K73" s="74"/>
      <c r="L73" s="74"/>
      <c r="M73" s="74"/>
      <c r="N73" s="74"/>
      <c r="O73" s="74"/>
      <c r="P73" s="74"/>
      <c r="Q73" s="74"/>
      <c r="R73" s="74"/>
      <c r="S73" s="74"/>
      <c r="T73" s="74"/>
      <c r="U73" s="74"/>
      <c r="V73" s="74"/>
      <c r="W73" s="74"/>
      <c r="X73" s="74"/>
      <c r="Y73" s="74"/>
      <c r="Z73" s="74"/>
      <c r="AA73" s="74"/>
      <c r="AE73" s="141"/>
    </row>
    <row r="74" spans="1:31" x14ac:dyDescent="0.25">
      <c r="A74" s="74"/>
      <c r="B74" s="74"/>
      <c r="C74" s="74"/>
      <c r="D74" s="74"/>
      <c r="E74" s="74"/>
      <c r="F74" s="75"/>
      <c r="G74" s="74"/>
      <c r="H74" s="74"/>
      <c r="I74" s="74"/>
      <c r="J74" s="74"/>
      <c r="K74" s="74"/>
      <c r="L74" s="74"/>
      <c r="M74" s="74"/>
      <c r="N74" s="74"/>
      <c r="O74" s="74"/>
      <c r="P74" s="74"/>
      <c r="Q74" s="74"/>
      <c r="R74" s="74"/>
      <c r="S74" s="74"/>
      <c r="T74" s="74"/>
      <c r="U74" s="74"/>
      <c r="V74" s="74"/>
      <c r="W74" s="74"/>
      <c r="X74" s="74"/>
      <c r="Y74" s="74"/>
      <c r="Z74" s="74"/>
      <c r="AA74" s="74"/>
      <c r="AE74" s="141"/>
    </row>
    <row r="75" spans="1:31" x14ac:dyDescent="0.25">
      <c r="A75" s="74"/>
      <c r="B75" s="74"/>
      <c r="C75" s="74"/>
      <c r="D75" s="74"/>
      <c r="E75" s="74"/>
      <c r="F75" s="75"/>
      <c r="G75" s="74"/>
      <c r="H75" s="74"/>
      <c r="I75" s="74"/>
      <c r="J75" s="74"/>
      <c r="K75" s="74"/>
      <c r="L75" s="74"/>
      <c r="M75" s="74"/>
      <c r="N75" s="74"/>
      <c r="O75" s="74"/>
      <c r="P75" s="74"/>
      <c r="Q75" s="74"/>
      <c r="R75" s="74"/>
      <c r="S75" s="74"/>
      <c r="T75" s="74"/>
      <c r="U75" s="74"/>
      <c r="V75" s="74"/>
      <c r="W75" s="74"/>
      <c r="X75" s="74"/>
      <c r="Y75" s="74"/>
      <c r="Z75" s="74"/>
      <c r="AA75" s="74"/>
      <c r="AE75" s="141"/>
    </row>
    <row r="76" spans="1:31" x14ac:dyDescent="0.25">
      <c r="A76" s="74"/>
      <c r="B76" s="74"/>
      <c r="C76" s="74"/>
      <c r="D76" s="74"/>
      <c r="E76" s="74"/>
      <c r="F76" s="75"/>
      <c r="G76" s="74"/>
      <c r="H76" s="74"/>
      <c r="I76" s="74"/>
      <c r="J76" s="74"/>
      <c r="K76" s="74"/>
      <c r="L76" s="74"/>
      <c r="M76" s="74"/>
      <c r="N76" s="74"/>
      <c r="O76" s="74"/>
      <c r="P76" s="74"/>
      <c r="Q76" s="74"/>
      <c r="R76" s="74"/>
      <c r="S76" s="74"/>
      <c r="T76" s="74"/>
      <c r="U76" s="74"/>
      <c r="V76" s="74"/>
      <c r="W76" s="74"/>
      <c r="X76" s="74"/>
      <c r="Y76" s="74"/>
      <c r="Z76" s="74"/>
      <c r="AA76" s="74"/>
      <c r="AE76" s="141"/>
    </row>
    <row r="77" spans="1:31" x14ac:dyDescent="0.25">
      <c r="A77" s="74"/>
      <c r="B77" s="74"/>
      <c r="C77" s="74"/>
      <c r="D77" s="74"/>
      <c r="E77" s="74"/>
      <c r="F77" s="75"/>
      <c r="G77" s="74"/>
      <c r="H77" s="74"/>
      <c r="I77" s="74"/>
      <c r="J77" s="74"/>
      <c r="K77" s="74"/>
      <c r="L77" s="74"/>
      <c r="M77" s="74"/>
      <c r="N77" s="74"/>
      <c r="O77" s="74"/>
      <c r="P77" s="74"/>
      <c r="Q77" s="74"/>
      <c r="R77" s="74"/>
      <c r="S77" s="74"/>
      <c r="T77" s="74"/>
      <c r="U77" s="74"/>
      <c r="V77" s="74"/>
      <c r="W77" s="74"/>
      <c r="X77" s="74"/>
      <c r="Y77" s="74"/>
      <c r="Z77" s="74"/>
      <c r="AA77" s="74"/>
      <c r="AE77" s="141"/>
    </row>
    <row r="78" spans="1:31" x14ac:dyDescent="0.25">
      <c r="A78" s="74"/>
      <c r="B78" s="74"/>
      <c r="C78" s="74"/>
      <c r="D78" s="74"/>
      <c r="E78" s="74"/>
      <c r="F78" s="75"/>
      <c r="G78" s="74"/>
      <c r="H78" s="74"/>
      <c r="I78" s="74"/>
      <c r="J78" s="74"/>
      <c r="K78" s="74"/>
      <c r="L78" s="74"/>
      <c r="M78" s="74"/>
      <c r="N78" s="74"/>
      <c r="O78" s="74"/>
      <c r="P78" s="74"/>
      <c r="Q78" s="74"/>
      <c r="R78" s="74"/>
      <c r="S78" s="74"/>
      <c r="T78" s="74"/>
      <c r="U78" s="74"/>
      <c r="V78" s="74"/>
      <c r="W78" s="74"/>
      <c r="X78" s="74"/>
      <c r="Y78" s="74"/>
      <c r="Z78" s="74"/>
      <c r="AA78" s="74"/>
      <c r="AE78" s="141"/>
    </row>
    <row r="79" spans="1:31" x14ac:dyDescent="0.25">
      <c r="A79" s="74"/>
      <c r="B79" s="74"/>
      <c r="C79" s="74"/>
      <c r="D79" s="74"/>
      <c r="E79" s="74"/>
      <c r="F79" s="75"/>
      <c r="G79" s="74"/>
      <c r="H79" s="74"/>
      <c r="I79" s="74"/>
      <c r="J79" s="74"/>
      <c r="K79" s="74"/>
      <c r="L79" s="74"/>
      <c r="M79" s="74"/>
      <c r="N79" s="74"/>
      <c r="O79" s="74"/>
      <c r="P79" s="74"/>
      <c r="Q79" s="74"/>
      <c r="R79" s="74"/>
      <c r="S79" s="74"/>
      <c r="T79" s="74"/>
      <c r="U79" s="74"/>
      <c r="V79" s="74"/>
      <c r="W79" s="74"/>
      <c r="X79" s="74"/>
      <c r="Y79" s="74"/>
      <c r="Z79" s="74"/>
      <c r="AA79" s="74"/>
      <c r="AE79" s="141"/>
    </row>
  </sheetData>
  <sheetProtection algorithmName="SHA-512" hashValue="12hu4twyJV0Fx8wmuEEVygd1zK/jCOuNTCMSTevYJfZANJswebMBRX0Ya53tN0oeoRxIMSHZCjlz/LutFSfz7A==" saltValue="pdBvgfenTGkrsMj/1UVd0w==" spinCount="100000" sheet="1" objects="1" scenarios="1"/>
  <dataValidations count="1">
    <dataValidation type="list" allowBlank="1" showInputMessage="1" showErrorMessage="1" sqref="F2" xr:uid="{00000000-0002-0000-0000-000000000000}">
      <formula1>$AK$2:$AK$18</formula1>
    </dataValidation>
  </dataValidations>
  <pageMargins left="0.78740157480314965" right="0.78740157480314965" top="0.98425196850393704" bottom="0.98425196850393704" header="0.51181102362204722" footer="0.51181102362204722"/>
  <pageSetup paperSize="9" scale="90" orientation="landscape" cellComments="asDisplayed" horizontalDpi="4294967292"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Y98"/>
  <sheetViews>
    <sheetView showGridLines="0" showRowColHeaders="0" showZeros="0" zoomScale="85" zoomScaleNormal="85" workbookViewId="0">
      <pane ySplit="12" topLeftCell="A13" activePane="bottomLeft" state="frozen"/>
      <selection activeCell="D8" sqref="D8"/>
      <selection pane="bottomLeft" activeCell="H27" sqref="H27"/>
    </sheetView>
  </sheetViews>
  <sheetFormatPr baseColWidth="10" defaultColWidth="11.453125" defaultRowHeight="12.5" x14ac:dyDescent="0.25"/>
  <cols>
    <col min="1" max="1" width="1.26953125" style="216" hidden="1" customWidth="1"/>
    <col min="2" max="2" width="3.26953125" style="216" customWidth="1"/>
    <col min="3" max="3" width="1.26953125" style="216" customWidth="1"/>
    <col min="4" max="4" width="3.81640625" style="216" customWidth="1"/>
    <col min="5" max="7" width="3.7265625" style="216" customWidth="1"/>
    <col min="8" max="8" width="100.54296875" style="216" customWidth="1"/>
    <col min="9" max="9" width="1.7265625" style="216" customWidth="1"/>
    <col min="10" max="10" width="6" style="216" customWidth="1"/>
    <col min="11" max="12" width="6.26953125" style="216" customWidth="1"/>
    <col min="13" max="14" width="8.7265625" style="216" customWidth="1"/>
    <col min="15" max="15" width="6.26953125" style="216" customWidth="1"/>
    <col min="16" max="16" width="1.7265625" style="216" customWidth="1"/>
    <col min="17" max="17" width="3.453125" style="222" customWidth="1"/>
    <col min="18" max="18" width="4.1796875" style="222" customWidth="1"/>
    <col min="19" max="24" width="4.1796875" style="216" customWidth="1"/>
    <col min="25" max="25" width="0.81640625" style="216" customWidth="1"/>
    <col min="26" max="26" width="8" style="261" customWidth="1"/>
    <col min="27" max="27" width="4.26953125" style="216" hidden="1" customWidth="1"/>
    <col min="28" max="28" width="5.7265625" style="262" hidden="1" customWidth="1"/>
    <col min="29" max="31" width="3.453125" style="216" hidden="1" customWidth="1"/>
    <col min="32" max="33" width="3.453125" style="222" hidden="1" customWidth="1"/>
    <col min="34" max="34" width="3.1796875" style="216" hidden="1" customWidth="1"/>
    <col min="35" max="35" width="8.26953125" style="216" hidden="1" customWidth="1"/>
    <col min="36" max="47" width="11.453125" style="216" hidden="1" customWidth="1"/>
    <col min="48" max="48" width="11.54296875" style="216" hidden="1" customWidth="1"/>
    <col min="49" max="49" width="11.453125" style="216" hidden="1" customWidth="1"/>
    <col min="50" max="50" width="11.54296875" style="216" customWidth="1"/>
    <col min="51" max="16384" width="11.453125" style="216"/>
  </cols>
  <sheetData>
    <row r="1" spans="2:51" ht="6" customHeight="1" x14ac:dyDescent="0.25">
      <c r="B1" s="312"/>
      <c r="C1" s="286"/>
      <c r="D1" s="286"/>
      <c r="E1" s="286"/>
      <c r="F1" s="286"/>
      <c r="G1" s="286"/>
      <c r="H1" s="286"/>
      <c r="I1" s="286"/>
      <c r="J1" s="286"/>
      <c r="K1" s="286"/>
      <c r="L1" s="286"/>
      <c r="M1" s="286"/>
      <c r="N1" s="286"/>
      <c r="O1" s="286"/>
      <c r="P1" s="286"/>
      <c r="Q1" s="313"/>
      <c r="R1" s="313"/>
      <c r="S1" s="286"/>
      <c r="T1" s="286"/>
      <c r="U1" s="286"/>
      <c r="V1" s="286"/>
      <c r="W1" s="286"/>
      <c r="X1" s="411"/>
      <c r="Y1" s="379"/>
      <c r="Z1" s="380"/>
      <c r="AA1" s="379"/>
      <c r="AB1" s="381"/>
      <c r="AC1" s="379"/>
      <c r="AD1" s="379"/>
      <c r="AE1" s="379"/>
      <c r="AF1" s="382"/>
      <c r="AG1" s="382"/>
      <c r="AH1" s="276"/>
      <c r="AI1" s="276"/>
      <c r="AJ1" s="276"/>
      <c r="AK1" s="276"/>
      <c r="AL1" s="276"/>
      <c r="AM1" s="276"/>
      <c r="AN1" s="276"/>
      <c r="AO1" s="276"/>
      <c r="AP1" s="276"/>
      <c r="AQ1" s="276"/>
      <c r="AR1" s="276"/>
      <c r="AS1" s="276"/>
      <c r="AT1" s="276"/>
      <c r="AU1" s="276"/>
      <c r="AV1" s="276"/>
      <c r="AW1" s="276"/>
      <c r="AX1" s="276"/>
      <c r="AY1" s="276"/>
    </row>
    <row r="2" spans="2:51" ht="17.25" customHeight="1" x14ac:dyDescent="0.4">
      <c r="B2" s="264" t="s">
        <v>23</v>
      </c>
      <c r="C2" s="265"/>
      <c r="D2" s="266"/>
      <c r="E2" s="266"/>
      <c r="F2" s="266"/>
      <c r="G2" s="266"/>
      <c r="H2" s="266"/>
      <c r="I2" s="266"/>
      <c r="J2" s="266"/>
      <c r="K2" s="266"/>
      <c r="L2" s="266"/>
      <c r="M2" s="266"/>
      <c r="N2" s="266"/>
      <c r="O2" s="266"/>
      <c r="P2" s="267"/>
      <c r="Q2" s="268" t="str">
        <f>Persönliche_Daten!F15&amp;" "&amp;Persönliche_Daten!F2</f>
        <v>August 2026</v>
      </c>
      <c r="R2" s="269"/>
      <c r="S2" s="270"/>
      <c r="T2" s="270"/>
      <c r="U2" s="270"/>
      <c r="V2" s="270"/>
      <c r="W2" s="270"/>
      <c r="X2" s="271"/>
      <c r="Y2" s="374"/>
      <c r="Z2" s="375"/>
      <c r="AA2" s="217"/>
      <c r="AB2" s="219"/>
      <c r="AC2" s="220"/>
      <c r="AD2" s="220"/>
      <c r="AE2" s="220"/>
      <c r="AF2" s="221"/>
      <c r="AG2" s="221"/>
    </row>
    <row r="3" spans="2:51"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379"/>
      <c r="Z3" s="380"/>
      <c r="AA3" s="212"/>
      <c r="AB3" s="214"/>
      <c r="AC3" s="212"/>
      <c r="AD3" s="212"/>
      <c r="AE3" s="212"/>
      <c r="AF3" s="215"/>
      <c r="AG3" s="215"/>
    </row>
    <row r="4" spans="2:51"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379"/>
      <c r="Z4" s="380"/>
      <c r="AA4" s="212"/>
      <c r="AB4" s="214"/>
      <c r="AC4" s="212"/>
      <c r="AD4" s="212"/>
      <c r="AE4" s="212"/>
      <c r="AF4" s="215"/>
      <c r="AG4" s="215"/>
    </row>
    <row r="5" spans="2:51"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379"/>
      <c r="Z5" s="380"/>
      <c r="AA5" s="212"/>
      <c r="AB5" s="214"/>
      <c r="AC5" s="212"/>
      <c r="AD5" s="212"/>
      <c r="AE5" s="212"/>
      <c r="AF5" s="215"/>
      <c r="AG5" s="224"/>
    </row>
    <row r="6" spans="2:51" ht="15" customHeight="1" x14ac:dyDescent="0.25">
      <c r="B6" s="288" t="s">
        <v>89</v>
      </c>
      <c r="C6" s="289"/>
      <c r="D6" s="290"/>
      <c r="E6" s="290"/>
      <c r="F6" s="290"/>
      <c r="G6" s="290"/>
      <c r="H6" s="480">
        <f>Persönliche_Daten!D8</f>
        <v>0</v>
      </c>
      <c r="I6" s="481"/>
      <c r="J6" s="481"/>
      <c r="K6" s="481"/>
      <c r="L6" s="481"/>
      <c r="M6" s="291" t="s">
        <v>35</v>
      </c>
      <c r="N6" s="292"/>
      <c r="O6" s="293"/>
      <c r="P6" s="282"/>
      <c r="Q6" s="294"/>
      <c r="R6" s="438"/>
      <c r="S6" s="438"/>
      <c r="T6" s="438"/>
      <c r="U6" s="438"/>
      <c r="V6" s="438"/>
      <c r="W6" s="296"/>
      <c r="X6" s="297"/>
      <c r="Y6" s="384"/>
      <c r="Z6" s="385"/>
      <c r="AA6" s="225"/>
      <c r="AB6" s="227"/>
      <c r="AC6" s="225"/>
      <c r="AD6" s="225"/>
      <c r="AE6" s="225"/>
      <c r="AF6" s="225"/>
      <c r="AG6" s="228"/>
    </row>
    <row r="7" spans="2:51"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388"/>
      <c r="Z7" s="389"/>
      <c r="AA7" s="229"/>
      <c r="AB7" s="231"/>
      <c r="AC7" s="229"/>
      <c r="AD7" s="229"/>
      <c r="AE7" s="229"/>
      <c r="AF7" s="232"/>
      <c r="AG7" s="229"/>
    </row>
    <row r="8" spans="2:51" ht="15" customHeight="1" x14ac:dyDescent="0.25">
      <c r="B8" s="288" t="s">
        <v>15</v>
      </c>
      <c r="C8" s="289"/>
      <c r="D8" s="290"/>
      <c r="E8" s="290"/>
      <c r="F8" s="290"/>
      <c r="G8" s="290"/>
      <c r="H8" s="480">
        <f>Persönliche_Daten!D10</f>
        <v>0</v>
      </c>
      <c r="I8" s="481"/>
      <c r="J8" s="481"/>
      <c r="K8" s="481"/>
      <c r="L8" s="481"/>
      <c r="M8" s="440"/>
      <c r="N8" s="304" t="s">
        <v>37</v>
      </c>
      <c r="O8" s="305">
        <f>Jahresübersicht!H18</f>
        <v>0</v>
      </c>
      <c r="P8" s="282"/>
      <c r="Q8" s="301" t="s">
        <v>24</v>
      </c>
      <c r="R8" s="306">
        <f>Persönliche_Daten!G15</f>
        <v>0</v>
      </c>
      <c r="S8" s="306">
        <f>Persönliche_Daten!H15</f>
        <v>0</v>
      </c>
      <c r="T8" s="306">
        <f>Persönliche_Daten!I15</f>
        <v>0</v>
      </c>
      <c r="U8" s="306">
        <f>Persönliche_Daten!J15</f>
        <v>0</v>
      </c>
      <c r="V8" s="306">
        <f>Persönliche_Daten!K15</f>
        <v>0</v>
      </c>
      <c r="W8" s="306">
        <f>Persönliche_Daten!L15</f>
        <v>0</v>
      </c>
      <c r="X8" s="307">
        <f>Persönliche_Daten!M15</f>
        <v>0</v>
      </c>
      <c r="Y8" s="392"/>
      <c r="Z8" s="393"/>
      <c r="AA8" s="233"/>
      <c r="AB8" s="235"/>
      <c r="AC8" s="233"/>
      <c r="AD8" s="233"/>
      <c r="AE8" s="233"/>
      <c r="AF8" s="232"/>
      <c r="AG8" s="233"/>
    </row>
    <row r="9" spans="2:51"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379"/>
      <c r="Z9" s="380"/>
      <c r="AA9" s="212"/>
      <c r="AB9" s="214"/>
      <c r="AC9" s="212"/>
      <c r="AD9" s="212"/>
      <c r="AE9" s="212"/>
      <c r="AF9" s="215"/>
      <c r="AG9" s="215"/>
    </row>
    <row r="10" spans="2:51" x14ac:dyDescent="0.25">
      <c r="B10" s="312" t="s">
        <v>16</v>
      </c>
      <c r="C10" s="286"/>
      <c r="D10" s="286"/>
      <c r="E10" s="286"/>
      <c r="F10" s="286"/>
      <c r="G10" s="286"/>
      <c r="H10" s="287"/>
      <c r="I10" s="282"/>
      <c r="J10" s="283" t="s">
        <v>0</v>
      </c>
      <c r="K10" s="313"/>
      <c r="L10" s="313"/>
      <c r="M10" s="313" t="s">
        <v>1</v>
      </c>
      <c r="N10" s="441"/>
      <c r="O10" s="442"/>
      <c r="P10" s="310"/>
      <c r="Q10" s="283" t="s">
        <v>19</v>
      </c>
      <c r="R10" s="313"/>
      <c r="S10" s="313"/>
      <c r="T10" s="313"/>
      <c r="U10" s="313"/>
      <c r="V10" s="313"/>
      <c r="W10" s="313"/>
      <c r="X10" s="314"/>
      <c r="Y10" s="382"/>
      <c r="Z10" s="395" t="s">
        <v>38</v>
      </c>
      <c r="AA10" s="215"/>
      <c r="AB10" s="238"/>
      <c r="AC10" s="215"/>
      <c r="AD10" s="215"/>
      <c r="AE10" s="215"/>
      <c r="AF10" s="215"/>
      <c r="AG10" s="215"/>
    </row>
    <row r="11" spans="2:51" ht="36.75" customHeight="1" x14ac:dyDescent="0.25">
      <c r="B11" s="315" t="s">
        <v>17</v>
      </c>
      <c r="C11" s="438"/>
      <c r="D11" s="296"/>
      <c r="E11" s="316" t="s">
        <v>10</v>
      </c>
      <c r="F11" s="316" t="s">
        <v>2</v>
      </c>
      <c r="G11" s="316" t="s">
        <v>25</v>
      </c>
      <c r="H11" s="439" t="s">
        <v>18</v>
      </c>
      <c r="I11" s="318"/>
      <c r="J11" s="319" t="s">
        <v>11</v>
      </c>
      <c r="K11" s="320" t="s">
        <v>12</v>
      </c>
      <c r="L11" s="321" t="s">
        <v>110</v>
      </c>
      <c r="M11" s="296" t="s">
        <v>11</v>
      </c>
      <c r="N11" s="443" t="s">
        <v>12</v>
      </c>
      <c r="O11" s="323" t="s">
        <v>110</v>
      </c>
      <c r="P11" s="324"/>
      <c r="Q11" s="490" t="s">
        <v>20</v>
      </c>
      <c r="R11" s="491"/>
      <c r="S11" s="296"/>
      <c r="T11" s="296" t="s">
        <v>21</v>
      </c>
      <c r="U11" s="476" t="s">
        <v>111</v>
      </c>
      <c r="V11" s="476"/>
      <c r="W11" s="476" t="s">
        <v>22</v>
      </c>
      <c r="X11" s="477"/>
      <c r="Y11" s="387"/>
      <c r="Z11" s="397" t="s">
        <v>39</v>
      </c>
      <c r="AA11" s="228"/>
      <c r="AB11" s="241"/>
      <c r="AC11" s="228"/>
      <c r="AD11" s="228"/>
      <c r="AE11" s="228"/>
      <c r="AF11" s="242"/>
      <c r="AG11" s="242"/>
      <c r="AM11" s="243" t="s">
        <v>100</v>
      </c>
      <c r="AQ11" s="216" t="s">
        <v>91</v>
      </c>
      <c r="AU11" s="216" t="s">
        <v>90</v>
      </c>
      <c r="AV11" s="244" t="s">
        <v>84</v>
      </c>
      <c r="AW11" s="216" t="s">
        <v>86</v>
      </c>
    </row>
    <row r="12" spans="2:51" ht="5.25" customHeight="1" x14ac:dyDescent="0.25">
      <c r="B12" s="308"/>
      <c r="C12" s="282"/>
      <c r="D12" s="282"/>
      <c r="E12" s="325"/>
      <c r="F12" s="445"/>
      <c r="G12" s="445"/>
      <c r="H12" s="236"/>
      <c r="I12" s="236"/>
      <c r="J12" s="223"/>
      <c r="K12" s="223"/>
      <c r="L12" s="282"/>
      <c r="M12" s="223"/>
      <c r="N12" s="223"/>
      <c r="O12" s="223"/>
      <c r="P12" s="223"/>
      <c r="Q12" s="309"/>
      <c r="R12" s="309"/>
      <c r="S12" s="282"/>
      <c r="T12" s="282"/>
      <c r="U12" s="282"/>
      <c r="V12" s="282"/>
      <c r="W12" s="326"/>
      <c r="X12" s="327"/>
      <c r="Y12" s="223"/>
      <c r="Z12" s="366">
        <f>W48</f>
        <v>0</v>
      </c>
      <c r="AA12" s="223"/>
      <c r="AB12" s="246" t="s">
        <v>2</v>
      </c>
      <c r="AC12" s="223"/>
      <c r="AD12" s="223"/>
      <c r="AE12" s="223"/>
      <c r="AF12" s="236"/>
      <c r="AG12" s="236"/>
      <c r="AI12" s="247"/>
      <c r="AN12" s="248" t="s">
        <v>81</v>
      </c>
      <c r="AO12" s="248" t="s">
        <v>82</v>
      </c>
      <c r="AP12" s="248" t="s">
        <v>83</v>
      </c>
      <c r="AQ12" s="248" t="s">
        <v>84</v>
      </c>
      <c r="AR12" s="249" t="s">
        <v>81</v>
      </c>
      <c r="AS12" s="249" t="s">
        <v>82</v>
      </c>
      <c r="AT12" s="249" t="s">
        <v>83</v>
      </c>
      <c r="AU12" s="248" t="s">
        <v>84</v>
      </c>
      <c r="AV12" s="250" t="s">
        <v>22</v>
      </c>
      <c r="AW12" s="216" t="s">
        <v>85</v>
      </c>
    </row>
    <row r="13" spans="2:51" s="254" customFormat="1" ht="21.75" customHeight="1" x14ac:dyDescent="0.25">
      <c r="B13" s="328">
        <f>Persönliche_Daten!AB12</f>
        <v>46235</v>
      </c>
      <c r="C13" s="329">
        <f>WEEKDAY(B13)</f>
        <v>7</v>
      </c>
      <c r="D13" s="330">
        <f>Persönliche_Daten!AB12</f>
        <v>46235</v>
      </c>
      <c r="E13" s="263"/>
      <c r="F13" s="31"/>
      <c r="G13" s="31"/>
      <c r="H13" s="32"/>
      <c r="I13" s="251"/>
      <c r="J13" s="34"/>
      <c r="K13" s="33"/>
      <c r="L13" s="340">
        <f>(K13-J13)*24</f>
        <v>0</v>
      </c>
      <c r="M13" s="34"/>
      <c r="N13" s="34"/>
      <c r="O13" s="340">
        <f>(N13-M13)*24</f>
        <v>0</v>
      </c>
      <c r="P13" s="252"/>
      <c r="Q13" s="473">
        <f>IF(AW13&gt;0,0,IF(D13=Persönliche_Daten!$D$24,Persönliche_Daten!$H$24,IF(D13=Persönliche_Daten!$D$26,Persönliche_Daten!$H$26,IF(C13=2,Persönliche_Daten!$G$15,IF(C13=3,Persönliche_Daten!$H$15,IF(C13=4,Persönliche_Daten!$I$15,IF(C13=5,Persönliche_Daten!$J$15,IF(C13=6,Persönliche_Daten!$K$15))))))+IF(C13=7,Persönliche_Daten!$L$15,IF(C13=1,Persönliche_Daten!$M$15,0))))</f>
        <v>0</v>
      </c>
      <c r="R13" s="474"/>
      <c r="S13" s="475">
        <f>IF(F13&gt;" ",0,IF(G13&gt;" ",0,IF(AV13&gt;10,10,ROUND(AV13-AM13,2))))</f>
        <v>0</v>
      </c>
      <c r="T13" s="474"/>
      <c r="U13" s="468">
        <f>IF(OR(Q13&gt;0,S13&lt;&gt;0),ROUND(S13-Q13,2),0)</f>
        <v>0</v>
      </c>
      <c r="V13" s="472"/>
      <c r="W13" s="468">
        <f>ROUND(U13,2)</f>
        <v>0</v>
      </c>
      <c r="X13" s="469"/>
      <c r="Y13" s="412"/>
      <c r="Z13" s="342">
        <f>Z12+U13</f>
        <v>0</v>
      </c>
      <c r="AA13" s="412"/>
      <c r="AB13" s="413">
        <f>IF(F13="x",1,0)</f>
        <v>0</v>
      </c>
      <c r="AC13" s="412"/>
      <c r="AD13" s="412"/>
      <c r="AE13" s="412"/>
      <c r="AF13" s="467"/>
      <c r="AG13" s="467"/>
      <c r="AH13" s="414"/>
      <c r="AI13" s="414"/>
      <c r="AJ13" s="412"/>
      <c r="AM13" s="254">
        <f>IF(AND(K13&gt;0,M13=K13),Persönliche_Daten!$AI$5,0)</f>
        <v>0</v>
      </c>
      <c r="AN13" s="254">
        <f>IF(L13&lt;6.01,L13,0)</f>
        <v>0</v>
      </c>
      <c r="AO13" s="254">
        <f>IF(AND(L13&gt;6,L13&lt;9.01),L13-Persönliche_Daten!$AG$5,0)</f>
        <v>0</v>
      </c>
      <c r="AP13" s="254">
        <f>IF(L13&gt;9,L13-Persönliche_Daten!$AH$5,0)</f>
        <v>0</v>
      </c>
      <c r="AQ13" s="254">
        <f>IF(AN13&gt;0,AN13,IF(AO13&gt;0,AO13,IF(AP13&gt;0,AP13,0)))</f>
        <v>0</v>
      </c>
      <c r="AR13" s="254">
        <f>IF(O13&lt;6.01,O13,0)</f>
        <v>0</v>
      </c>
      <c r="AS13" s="254">
        <f>IF(AND(O13&gt;6,O13&lt;9.01),O13-Persönliche_Daten!$AG$5,0)</f>
        <v>0</v>
      </c>
      <c r="AT13" s="254">
        <f>IF(O13&gt;9,O13-Persönliche_Daten!$AH$5,0)</f>
        <v>0</v>
      </c>
      <c r="AU13" s="254">
        <f>IF(AR13&gt;0,AR13,IF(AS13&gt;0,AS13,IF(AT13&gt;0,AT13,0)))</f>
        <v>0</v>
      </c>
      <c r="AV13" s="254">
        <f>AQ13+AU13</f>
        <v>0</v>
      </c>
      <c r="AW13" s="254">
        <f>IF(E13&gt;" ",1,IF(F13&gt;" ",1,IF(G13&gt;" ",1,0)))</f>
        <v>0</v>
      </c>
    </row>
    <row r="14" spans="2:51" s="254" customFormat="1" ht="21.75" customHeight="1" x14ac:dyDescent="0.25">
      <c r="B14" s="328">
        <f>B13+1</f>
        <v>46236</v>
      </c>
      <c r="C14" s="329">
        <f>WEEKDAY(B14)</f>
        <v>1</v>
      </c>
      <c r="D14" s="330">
        <f>D13+1</f>
        <v>46236</v>
      </c>
      <c r="E14" s="263"/>
      <c r="F14" s="31"/>
      <c r="G14" s="31"/>
      <c r="H14" s="32"/>
      <c r="I14" s="251"/>
      <c r="J14" s="33"/>
      <c r="K14" s="33"/>
      <c r="L14" s="340">
        <f t="shared" ref="L14:L43" si="0">(K14-J14)*24</f>
        <v>0</v>
      </c>
      <c r="M14" s="34"/>
      <c r="N14" s="34"/>
      <c r="O14" s="340">
        <f t="shared" ref="O14:O43" si="1">(N14-M14)*24</f>
        <v>0</v>
      </c>
      <c r="P14" s="252"/>
      <c r="Q14" s="473">
        <f>IF(AW14&gt;0,0,IF(D14=Persönliche_Daten!$D$24,Persönliche_Daten!$H$24,IF(D14=Persönliche_Daten!$D$26,Persönliche_Daten!$H$26,IF(C14=2,Persönliche_Daten!$G$15,IF(C14=3,Persönliche_Daten!$H$15,IF(C14=4,Persönliche_Daten!$I$15,IF(C14=5,Persönliche_Daten!$J$15,IF(C14=6,Persönliche_Daten!$K$15))))))+IF(C14=7,Persönliche_Daten!$L$15,IF(C14=1,Persönliche_Daten!$M$15,0))))</f>
        <v>0</v>
      </c>
      <c r="R14" s="474"/>
      <c r="S14" s="475">
        <f t="shared" ref="S14:S43" si="2">IF(F14&gt;" ",0,IF(G14&gt;" ",0,IF(AV14&gt;10,10,ROUND(AV14-AM14,2))))</f>
        <v>0</v>
      </c>
      <c r="T14" s="474"/>
      <c r="U14" s="468">
        <f t="shared" ref="U14:U43" si="3">IF(OR(Q14&gt;0,S14&lt;&gt;0),ROUND(S14-Q14,2),0)</f>
        <v>0</v>
      </c>
      <c r="V14" s="472"/>
      <c r="W14" s="468">
        <f>ROUND(U14+W13,2)</f>
        <v>0</v>
      </c>
      <c r="X14" s="469"/>
      <c r="Y14" s="412"/>
      <c r="Z14" s="342">
        <f>Z13+U14</f>
        <v>0</v>
      </c>
      <c r="AA14" s="412"/>
      <c r="AB14" s="413">
        <f t="shared" ref="AB14:AB43" si="4">IF(F14="x",1,0)</f>
        <v>0</v>
      </c>
      <c r="AC14" s="412"/>
      <c r="AD14" s="412"/>
      <c r="AE14" s="412"/>
      <c r="AF14" s="467"/>
      <c r="AG14" s="467"/>
      <c r="AH14" s="414"/>
      <c r="AI14" s="414"/>
      <c r="AJ14" s="412"/>
      <c r="AM14" s="254">
        <f>IF(AND(K14&gt;0,M14=K14),Persönliche_Daten!$AI$5,0)</f>
        <v>0</v>
      </c>
      <c r="AN14" s="254">
        <f t="shared" ref="AN14:AN43" si="5">IF(L14&lt;6.01,L14,0)</f>
        <v>0</v>
      </c>
      <c r="AO14" s="254">
        <f>IF(AND(L14&gt;6,L14&lt;9.01),L14-Persönliche_Daten!$AG$5,0)</f>
        <v>0</v>
      </c>
      <c r="AP14" s="254">
        <f>IF(L14&gt;9,L14-Persönliche_Daten!$AH$5,0)</f>
        <v>0</v>
      </c>
      <c r="AQ14" s="254">
        <f t="shared" ref="AQ14:AQ43" si="6">IF(AN14&gt;0,AN14,IF(AO14&gt;0,AO14,IF(AP14&gt;0,AP14,0)))</f>
        <v>0</v>
      </c>
      <c r="AR14" s="254">
        <f t="shared" ref="AR14:AR43" si="7">IF(O14&lt;6.01,O14,0)</f>
        <v>0</v>
      </c>
      <c r="AS14" s="254">
        <f>IF(AND(O14&gt;6,O14&lt;9.01),O14-Persönliche_Daten!$AG$5,0)</f>
        <v>0</v>
      </c>
      <c r="AT14" s="254">
        <f>IF(O14&gt;9,O14-Persönliche_Daten!$AH$5,0)</f>
        <v>0</v>
      </c>
      <c r="AU14" s="254">
        <f t="shared" ref="AU14:AU43" si="8">IF(AR14&gt;0,AR14,IF(AS14&gt;0,AS14,IF(AT14&gt;0,AT14,0)))</f>
        <v>0</v>
      </c>
      <c r="AV14" s="254">
        <f t="shared" ref="AV14:AV43" si="9">AQ14+AU14</f>
        <v>0</v>
      </c>
      <c r="AW14" s="254">
        <f t="shared" ref="AW14:AW43" si="10">IF(E14&gt;" ",1,IF(F14&gt;" ",1,IF(G14&gt;" ",1,0)))</f>
        <v>0</v>
      </c>
    </row>
    <row r="15" spans="2:51" s="254" customFormat="1" ht="21.75" customHeight="1" x14ac:dyDescent="0.25">
      <c r="B15" s="328">
        <f t="shared" ref="B15:B43" si="11">B14+1</f>
        <v>46237</v>
      </c>
      <c r="C15" s="329">
        <f t="shared" ref="C15:C43" si="12">WEEKDAY(B15)</f>
        <v>2</v>
      </c>
      <c r="D15" s="330">
        <f t="shared" ref="D15:D43" si="13">D14+1</f>
        <v>46237</v>
      </c>
      <c r="E15" s="263"/>
      <c r="F15" s="31"/>
      <c r="G15" s="31"/>
      <c r="H15" s="32"/>
      <c r="I15" s="251"/>
      <c r="J15" s="33"/>
      <c r="K15" s="33"/>
      <c r="L15" s="340">
        <f t="shared" si="0"/>
        <v>0</v>
      </c>
      <c r="M15" s="34"/>
      <c r="N15" s="34"/>
      <c r="O15" s="340">
        <f t="shared" si="1"/>
        <v>0</v>
      </c>
      <c r="P15" s="252"/>
      <c r="Q15" s="473">
        <f>IF(AW15&gt;0,0,IF(D15=Persönliche_Daten!$D$24,Persönliche_Daten!$H$24,IF(D15=Persönliche_Daten!$D$26,Persönliche_Daten!$H$26,IF(C15=2,Persönliche_Daten!$G$15,IF(C15=3,Persönliche_Daten!$H$15,IF(C15=4,Persönliche_Daten!$I$15,IF(C15=5,Persönliche_Daten!$J$15,IF(C15=6,Persönliche_Daten!$K$15))))))+IF(C15=7,Persönliche_Daten!$L$15,IF(C15=1,Persönliche_Daten!$M$15,0))))</f>
        <v>0</v>
      </c>
      <c r="R15" s="474"/>
      <c r="S15" s="475">
        <f t="shared" si="2"/>
        <v>0</v>
      </c>
      <c r="T15" s="474"/>
      <c r="U15" s="468">
        <f t="shared" si="3"/>
        <v>0</v>
      </c>
      <c r="V15" s="472"/>
      <c r="W15" s="468">
        <f t="shared" ref="W15:W43" si="14">ROUND(U15+W14,2)</f>
        <v>0</v>
      </c>
      <c r="X15" s="469"/>
      <c r="Y15" s="412"/>
      <c r="Z15" s="342">
        <f t="shared" ref="Z15:Z43" si="15">Z14+U15</f>
        <v>0</v>
      </c>
      <c r="AA15" s="412"/>
      <c r="AB15" s="413">
        <f t="shared" si="4"/>
        <v>0</v>
      </c>
      <c r="AC15" s="412"/>
      <c r="AD15" s="412"/>
      <c r="AE15" s="412"/>
      <c r="AF15" s="467"/>
      <c r="AG15" s="467"/>
      <c r="AH15" s="414"/>
      <c r="AI15" s="414"/>
      <c r="AM15" s="254">
        <f>IF(AND(K15&gt;0,M15=K15),Persönliche_Daten!$AI$5,0)</f>
        <v>0</v>
      </c>
      <c r="AN15" s="254">
        <f t="shared" si="5"/>
        <v>0</v>
      </c>
      <c r="AO15" s="254">
        <f>IF(AND(L15&gt;6,L15&lt;9.01),L15-Persönliche_Daten!$AG$5,0)</f>
        <v>0</v>
      </c>
      <c r="AP15" s="254">
        <f>IF(L15&gt;9,L15-Persönliche_Daten!$AH$5,0)</f>
        <v>0</v>
      </c>
      <c r="AQ15" s="254">
        <f t="shared" si="6"/>
        <v>0</v>
      </c>
      <c r="AR15" s="254">
        <f t="shared" si="7"/>
        <v>0</v>
      </c>
      <c r="AS15" s="254">
        <f>IF(AND(O15&gt;6,O15&lt;9.01),O15-Persönliche_Daten!$AG$5,0)</f>
        <v>0</v>
      </c>
      <c r="AT15" s="254">
        <f>IF(O15&gt;9,O15-Persönliche_Daten!$AH$5,0)</f>
        <v>0</v>
      </c>
      <c r="AU15" s="254">
        <f t="shared" si="8"/>
        <v>0</v>
      </c>
      <c r="AV15" s="254">
        <f t="shared" si="9"/>
        <v>0</v>
      </c>
      <c r="AW15" s="254">
        <f t="shared" si="10"/>
        <v>0</v>
      </c>
    </row>
    <row r="16" spans="2:51" s="254" customFormat="1" ht="21.75" customHeight="1" x14ac:dyDescent="0.25">
      <c r="B16" s="328">
        <f t="shared" si="11"/>
        <v>46238</v>
      </c>
      <c r="C16" s="329">
        <f t="shared" si="12"/>
        <v>3</v>
      </c>
      <c r="D16" s="330">
        <f t="shared" si="13"/>
        <v>46238</v>
      </c>
      <c r="E16" s="263"/>
      <c r="F16" s="31"/>
      <c r="G16" s="31"/>
      <c r="H16" s="32"/>
      <c r="I16" s="251"/>
      <c r="J16" s="33"/>
      <c r="K16" s="33"/>
      <c r="L16" s="340">
        <f t="shared" si="0"/>
        <v>0</v>
      </c>
      <c r="M16" s="34"/>
      <c r="N16" s="34"/>
      <c r="O16" s="340">
        <f t="shared" si="1"/>
        <v>0</v>
      </c>
      <c r="P16" s="252"/>
      <c r="Q16" s="473">
        <f>IF(AW16&gt;0,0,IF(D16=Persönliche_Daten!$D$24,Persönliche_Daten!$H$24,IF(D16=Persönliche_Daten!$D$26,Persönliche_Daten!$H$26,IF(C16=2,Persönliche_Daten!$G$15,IF(C16=3,Persönliche_Daten!$H$15,IF(C16=4,Persönliche_Daten!$I$15,IF(C16=5,Persönliche_Daten!$J$15,IF(C16=6,Persönliche_Daten!$K$15))))))+IF(C16=7,Persönliche_Daten!$L$15,IF(C16=1,Persönliche_Daten!$M$15,0))))</f>
        <v>0</v>
      </c>
      <c r="R16" s="474"/>
      <c r="S16" s="475">
        <f t="shared" si="2"/>
        <v>0</v>
      </c>
      <c r="T16" s="474"/>
      <c r="U16" s="468">
        <f t="shared" si="3"/>
        <v>0</v>
      </c>
      <c r="V16" s="472"/>
      <c r="W16" s="468">
        <f t="shared" si="14"/>
        <v>0</v>
      </c>
      <c r="X16" s="469"/>
      <c r="Y16" s="412"/>
      <c r="Z16" s="342">
        <f t="shared" si="15"/>
        <v>0</v>
      </c>
      <c r="AA16" s="412"/>
      <c r="AB16" s="413">
        <f t="shared" si="4"/>
        <v>0</v>
      </c>
      <c r="AC16" s="412"/>
      <c r="AD16" s="412"/>
      <c r="AE16" s="412"/>
      <c r="AF16" s="467"/>
      <c r="AG16" s="467"/>
      <c r="AH16" s="414"/>
      <c r="AI16" s="414"/>
      <c r="AM16" s="254">
        <f>IF(AND(K16&gt;0,M16=K16),Persönliche_Daten!$AI$5,0)</f>
        <v>0</v>
      </c>
      <c r="AN16" s="254">
        <f t="shared" si="5"/>
        <v>0</v>
      </c>
      <c r="AO16" s="254">
        <f>IF(AND(L16&gt;6,L16&lt;9.01),L16-Persönliche_Daten!$AG$5,0)</f>
        <v>0</v>
      </c>
      <c r="AP16" s="254">
        <f>IF(L16&gt;9,L16-Persönliche_Daten!$AH$5,0)</f>
        <v>0</v>
      </c>
      <c r="AQ16" s="254">
        <f t="shared" si="6"/>
        <v>0</v>
      </c>
      <c r="AR16" s="254">
        <f t="shared" si="7"/>
        <v>0</v>
      </c>
      <c r="AS16" s="254">
        <f>IF(AND(O16&gt;6,O16&lt;9.01),O16-Persönliche_Daten!$AG$5,0)</f>
        <v>0</v>
      </c>
      <c r="AT16" s="254">
        <f>IF(O16&gt;9,O16-Persönliche_Daten!$AH$5,0)</f>
        <v>0</v>
      </c>
      <c r="AU16" s="254">
        <f t="shared" si="8"/>
        <v>0</v>
      </c>
      <c r="AV16" s="254">
        <f t="shared" si="9"/>
        <v>0</v>
      </c>
      <c r="AW16" s="254">
        <f t="shared" si="10"/>
        <v>0</v>
      </c>
    </row>
    <row r="17" spans="2:49" s="254" customFormat="1" ht="21.75" customHeight="1" x14ac:dyDescent="0.25">
      <c r="B17" s="328">
        <f t="shared" si="11"/>
        <v>46239</v>
      </c>
      <c r="C17" s="329">
        <f t="shared" si="12"/>
        <v>4</v>
      </c>
      <c r="D17" s="330">
        <f t="shared" si="13"/>
        <v>46239</v>
      </c>
      <c r="E17" s="263"/>
      <c r="F17" s="31"/>
      <c r="G17" s="31"/>
      <c r="H17" s="32"/>
      <c r="I17" s="251"/>
      <c r="J17" s="33"/>
      <c r="K17" s="33"/>
      <c r="L17" s="340">
        <f t="shared" si="0"/>
        <v>0</v>
      </c>
      <c r="M17" s="34"/>
      <c r="N17" s="34"/>
      <c r="O17" s="340">
        <f t="shared" si="1"/>
        <v>0</v>
      </c>
      <c r="P17" s="252"/>
      <c r="Q17" s="473">
        <f>IF(AW17&gt;0,0,IF(D17=Persönliche_Daten!$D$24,Persönliche_Daten!$H$24,IF(D17=Persönliche_Daten!$D$26,Persönliche_Daten!$H$26,IF(C17=2,Persönliche_Daten!$G$15,IF(C17=3,Persönliche_Daten!$H$15,IF(C17=4,Persönliche_Daten!$I$15,IF(C17=5,Persönliche_Daten!$J$15,IF(C17=6,Persönliche_Daten!$K$15))))))+IF(C17=7,Persönliche_Daten!$L$15,IF(C17=1,Persönliche_Daten!$M$15,0))))</f>
        <v>0</v>
      </c>
      <c r="R17" s="474"/>
      <c r="S17" s="475">
        <f t="shared" si="2"/>
        <v>0</v>
      </c>
      <c r="T17" s="474"/>
      <c r="U17" s="468">
        <f t="shared" si="3"/>
        <v>0</v>
      </c>
      <c r="V17" s="472"/>
      <c r="W17" s="468">
        <f t="shared" si="14"/>
        <v>0</v>
      </c>
      <c r="X17" s="469"/>
      <c r="Y17" s="412"/>
      <c r="Z17" s="342">
        <f t="shared" si="15"/>
        <v>0</v>
      </c>
      <c r="AA17" s="412"/>
      <c r="AB17" s="413">
        <f t="shared" si="4"/>
        <v>0</v>
      </c>
      <c r="AC17" s="412"/>
      <c r="AD17" s="412"/>
      <c r="AE17" s="412"/>
      <c r="AF17" s="467"/>
      <c r="AG17" s="467"/>
      <c r="AH17" s="414"/>
      <c r="AI17" s="414"/>
      <c r="AM17" s="254">
        <f>IF(AND(K17&gt;0,M17=K17),Persönliche_Daten!$AI$5,0)</f>
        <v>0</v>
      </c>
      <c r="AN17" s="254">
        <f t="shared" si="5"/>
        <v>0</v>
      </c>
      <c r="AO17" s="254">
        <f>IF(AND(L17&gt;6,L17&lt;9.01),L17-Persönliche_Daten!$AG$5,0)</f>
        <v>0</v>
      </c>
      <c r="AP17" s="254">
        <f>IF(L17&gt;9,L17-Persönliche_Daten!$AH$5,0)</f>
        <v>0</v>
      </c>
      <c r="AQ17" s="254">
        <f t="shared" si="6"/>
        <v>0</v>
      </c>
      <c r="AR17" s="254">
        <f t="shared" si="7"/>
        <v>0</v>
      </c>
      <c r="AS17" s="254">
        <f>IF(AND(O17&gt;6,O17&lt;9.01),O17-Persönliche_Daten!$AG$5,0)</f>
        <v>0</v>
      </c>
      <c r="AT17" s="254">
        <f>IF(O17&gt;9,O17-Persönliche_Daten!$AH$5,0)</f>
        <v>0</v>
      </c>
      <c r="AU17" s="254">
        <f t="shared" si="8"/>
        <v>0</v>
      </c>
      <c r="AV17" s="254">
        <f t="shared" si="9"/>
        <v>0</v>
      </c>
      <c r="AW17" s="254">
        <f t="shared" si="10"/>
        <v>0</v>
      </c>
    </row>
    <row r="18" spans="2:49" s="254" customFormat="1" ht="21.75" customHeight="1" x14ac:dyDescent="0.25">
      <c r="B18" s="328">
        <f t="shared" si="11"/>
        <v>46240</v>
      </c>
      <c r="C18" s="329">
        <f t="shared" si="12"/>
        <v>5</v>
      </c>
      <c r="D18" s="330">
        <f t="shared" si="13"/>
        <v>46240</v>
      </c>
      <c r="E18" s="263"/>
      <c r="F18" s="31"/>
      <c r="G18" s="31"/>
      <c r="H18" s="32"/>
      <c r="I18" s="251"/>
      <c r="J18" s="33"/>
      <c r="K18" s="33"/>
      <c r="L18" s="340">
        <f t="shared" si="0"/>
        <v>0</v>
      </c>
      <c r="M18" s="34"/>
      <c r="N18" s="34"/>
      <c r="O18" s="340">
        <f t="shared" si="1"/>
        <v>0</v>
      </c>
      <c r="P18" s="252"/>
      <c r="Q18" s="473">
        <f>IF(AW18&gt;0,0,IF(D18=Persönliche_Daten!$D$24,Persönliche_Daten!$H$24,IF(D18=Persönliche_Daten!$D$26,Persönliche_Daten!$H$26,IF(C18=2,Persönliche_Daten!$G$15,IF(C18=3,Persönliche_Daten!$H$15,IF(C18=4,Persönliche_Daten!$I$15,IF(C18=5,Persönliche_Daten!$J$15,IF(C18=6,Persönliche_Daten!$K$15))))))+IF(C18=7,Persönliche_Daten!$L$15,IF(C18=1,Persönliche_Daten!$M$15,0))))</f>
        <v>0</v>
      </c>
      <c r="R18" s="474"/>
      <c r="S18" s="475">
        <f t="shared" si="2"/>
        <v>0</v>
      </c>
      <c r="T18" s="474"/>
      <c r="U18" s="468">
        <f t="shared" si="3"/>
        <v>0</v>
      </c>
      <c r="V18" s="472"/>
      <c r="W18" s="468">
        <f t="shared" si="14"/>
        <v>0</v>
      </c>
      <c r="X18" s="469"/>
      <c r="Y18" s="412"/>
      <c r="Z18" s="342">
        <f t="shared" si="15"/>
        <v>0</v>
      </c>
      <c r="AA18" s="412"/>
      <c r="AB18" s="413">
        <f t="shared" si="4"/>
        <v>0</v>
      </c>
      <c r="AC18" s="412"/>
      <c r="AD18" s="412"/>
      <c r="AE18" s="412"/>
      <c r="AF18" s="467"/>
      <c r="AG18" s="467"/>
      <c r="AH18" s="414"/>
      <c r="AI18" s="414"/>
      <c r="AM18" s="254">
        <f>IF(AND(K18&gt;0,M18=K18),Persönliche_Daten!$AI$5,0)</f>
        <v>0</v>
      </c>
      <c r="AN18" s="254">
        <f t="shared" si="5"/>
        <v>0</v>
      </c>
      <c r="AO18" s="254">
        <f>IF(AND(L18&gt;6,L18&lt;9.01),L18-Persönliche_Daten!$AG$5,0)</f>
        <v>0</v>
      </c>
      <c r="AP18" s="254">
        <f>IF(L18&gt;9,L18-Persönliche_Daten!$AH$5,0)</f>
        <v>0</v>
      </c>
      <c r="AQ18" s="254">
        <f t="shared" si="6"/>
        <v>0</v>
      </c>
      <c r="AR18" s="254">
        <f t="shared" si="7"/>
        <v>0</v>
      </c>
      <c r="AS18" s="254">
        <f>IF(AND(O18&gt;6,O18&lt;9.01),O18-Persönliche_Daten!$AG$5,0)</f>
        <v>0</v>
      </c>
      <c r="AT18" s="254">
        <f>IF(O18&gt;9,O18-Persönliche_Daten!$AH$5,0)</f>
        <v>0</v>
      </c>
      <c r="AU18" s="254">
        <f t="shared" si="8"/>
        <v>0</v>
      </c>
      <c r="AV18" s="254">
        <f t="shared" si="9"/>
        <v>0</v>
      </c>
      <c r="AW18" s="254">
        <f t="shared" si="10"/>
        <v>0</v>
      </c>
    </row>
    <row r="19" spans="2:49" s="254" customFormat="1" ht="21.75" customHeight="1" x14ac:dyDescent="0.25">
      <c r="B19" s="328">
        <f t="shared" si="11"/>
        <v>46241</v>
      </c>
      <c r="C19" s="329">
        <f t="shared" si="12"/>
        <v>6</v>
      </c>
      <c r="D19" s="330">
        <f t="shared" si="13"/>
        <v>46241</v>
      </c>
      <c r="E19" s="263"/>
      <c r="F19" s="31"/>
      <c r="G19" s="31"/>
      <c r="H19" s="32"/>
      <c r="I19" s="251"/>
      <c r="J19" s="33"/>
      <c r="K19" s="33"/>
      <c r="L19" s="340">
        <f t="shared" si="0"/>
        <v>0</v>
      </c>
      <c r="M19" s="34"/>
      <c r="N19" s="34"/>
      <c r="O19" s="340">
        <f t="shared" si="1"/>
        <v>0</v>
      </c>
      <c r="P19" s="252"/>
      <c r="Q19" s="473">
        <f>IF(AW19&gt;0,0,IF(D19=Persönliche_Daten!$D$24,Persönliche_Daten!$H$24,IF(D19=Persönliche_Daten!$D$26,Persönliche_Daten!$H$26,IF(C19=2,Persönliche_Daten!$G$15,IF(C19=3,Persönliche_Daten!$H$15,IF(C19=4,Persönliche_Daten!$I$15,IF(C19=5,Persönliche_Daten!$J$15,IF(C19=6,Persönliche_Daten!$K$15))))))+IF(C19=7,Persönliche_Daten!$L$15,IF(C19=1,Persönliche_Daten!$M$15,0))))</f>
        <v>0</v>
      </c>
      <c r="R19" s="474"/>
      <c r="S19" s="475">
        <f t="shared" si="2"/>
        <v>0</v>
      </c>
      <c r="T19" s="474"/>
      <c r="U19" s="468">
        <f t="shared" si="3"/>
        <v>0</v>
      </c>
      <c r="V19" s="472"/>
      <c r="W19" s="468">
        <f t="shared" si="14"/>
        <v>0</v>
      </c>
      <c r="X19" s="469"/>
      <c r="Y19" s="412"/>
      <c r="Z19" s="342">
        <f t="shared" si="15"/>
        <v>0</v>
      </c>
      <c r="AA19" s="412"/>
      <c r="AB19" s="413">
        <f t="shared" si="4"/>
        <v>0</v>
      </c>
      <c r="AC19" s="412"/>
      <c r="AD19" s="412"/>
      <c r="AE19" s="412"/>
      <c r="AF19" s="467"/>
      <c r="AG19" s="467"/>
      <c r="AI19" s="414"/>
      <c r="AM19" s="254">
        <f>IF(AND(K19&gt;0,M19=K19),Persönliche_Daten!$AI$5,0)</f>
        <v>0</v>
      </c>
      <c r="AN19" s="254">
        <f t="shared" si="5"/>
        <v>0</v>
      </c>
      <c r="AO19" s="254">
        <f>IF(AND(L19&gt;6,L19&lt;9.01),L19-Persönliche_Daten!$AG$5,0)</f>
        <v>0</v>
      </c>
      <c r="AP19" s="254">
        <f>IF(L19&gt;9,L19-Persönliche_Daten!$AH$5,0)</f>
        <v>0</v>
      </c>
      <c r="AQ19" s="254">
        <f t="shared" si="6"/>
        <v>0</v>
      </c>
      <c r="AR19" s="254">
        <f t="shared" si="7"/>
        <v>0</v>
      </c>
      <c r="AS19" s="254">
        <f>IF(AND(O19&gt;6,O19&lt;9.01),O19-Persönliche_Daten!$AG$5,0)</f>
        <v>0</v>
      </c>
      <c r="AT19" s="254">
        <f>IF(O19&gt;9,O19-Persönliche_Daten!$AH$5,0)</f>
        <v>0</v>
      </c>
      <c r="AU19" s="254">
        <f t="shared" si="8"/>
        <v>0</v>
      </c>
      <c r="AV19" s="254">
        <f t="shared" si="9"/>
        <v>0</v>
      </c>
      <c r="AW19" s="254">
        <f t="shared" si="10"/>
        <v>0</v>
      </c>
    </row>
    <row r="20" spans="2:49" s="254" customFormat="1" ht="21.75" customHeight="1" x14ac:dyDescent="0.25">
      <c r="B20" s="328">
        <f t="shared" si="11"/>
        <v>46242</v>
      </c>
      <c r="C20" s="329">
        <f t="shared" si="12"/>
        <v>7</v>
      </c>
      <c r="D20" s="330">
        <f t="shared" si="13"/>
        <v>46242</v>
      </c>
      <c r="E20" s="263"/>
      <c r="F20" s="31"/>
      <c r="G20" s="31"/>
      <c r="H20" s="32"/>
      <c r="I20" s="251"/>
      <c r="J20" s="33"/>
      <c r="K20" s="33"/>
      <c r="L20" s="340">
        <f t="shared" si="0"/>
        <v>0</v>
      </c>
      <c r="M20" s="34"/>
      <c r="N20" s="34"/>
      <c r="O20" s="340">
        <f t="shared" si="1"/>
        <v>0</v>
      </c>
      <c r="P20" s="252"/>
      <c r="Q20" s="473">
        <f>IF(AW20&gt;0,0,IF(D20=Persönliche_Daten!$D$24,Persönliche_Daten!$H$24,IF(D20=Persönliche_Daten!$D$26,Persönliche_Daten!$H$26,IF(C20=2,Persönliche_Daten!$G$15,IF(C20=3,Persönliche_Daten!$H$15,IF(C20=4,Persönliche_Daten!$I$15,IF(C20=5,Persönliche_Daten!$J$15,IF(C20=6,Persönliche_Daten!$K$15))))))+IF(C20=7,Persönliche_Daten!$L$15,IF(C20=1,Persönliche_Daten!$M$15,0))))</f>
        <v>0</v>
      </c>
      <c r="R20" s="474"/>
      <c r="S20" s="475">
        <f t="shared" si="2"/>
        <v>0</v>
      </c>
      <c r="T20" s="474"/>
      <c r="U20" s="468">
        <f t="shared" si="3"/>
        <v>0</v>
      </c>
      <c r="V20" s="472"/>
      <c r="W20" s="468">
        <f t="shared" si="14"/>
        <v>0</v>
      </c>
      <c r="X20" s="469"/>
      <c r="Y20" s="412"/>
      <c r="Z20" s="342">
        <f t="shared" si="15"/>
        <v>0</v>
      </c>
      <c r="AA20" s="412"/>
      <c r="AB20" s="413">
        <f t="shared" si="4"/>
        <v>0</v>
      </c>
      <c r="AC20" s="412"/>
      <c r="AD20" s="412"/>
      <c r="AE20" s="412"/>
      <c r="AF20" s="467"/>
      <c r="AG20" s="467"/>
      <c r="AI20" s="414"/>
      <c r="AM20" s="254">
        <f>IF(AND(K20&gt;0,M20=K20),Persönliche_Daten!$AI$5,0)</f>
        <v>0</v>
      </c>
      <c r="AN20" s="254">
        <f t="shared" si="5"/>
        <v>0</v>
      </c>
      <c r="AO20" s="254">
        <f>IF(AND(L20&gt;6,L20&lt;9.01),L20-Persönliche_Daten!$AG$5,0)</f>
        <v>0</v>
      </c>
      <c r="AP20" s="254">
        <f>IF(L20&gt;9,L20-Persönliche_Daten!$AH$5,0)</f>
        <v>0</v>
      </c>
      <c r="AQ20" s="254">
        <f t="shared" si="6"/>
        <v>0</v>
      </c>
      <c r="AR20" s="254">
        <f t="shared" si="7"/>
        <v>0</v>
      </c>
      <c r="AS20" s="254">
        <f>IF(AND(O20&gt;6,O20&lt;9.01),O20-Persönliche_Daten!$AG$5,0)</f>
        <v>0</v>
      </c>
      <c r="AT20" s="254">
        <f>IF(O20&gt;9,O20-Persönliche_Daten!$AH$5,0)</f>
        <v>0</v>
      </c>
      <c r="AU20" s="254">
        <f t="shared" si="8"/>
        <v>0</v>
      </c>
      <c r="AV20" s="254">
        <f t="shared" si="9"/>
        <v>0</v>
      </c>
      <c r="AW20" s="254">
        <f t="shared" si="10"/>
        <v>0</v>
      </c>
    </row>
    <row r="21" spans="2:49" s="254" customFormat="1" ht="21.75" customHeight="1" x14ac:dyDescent="0.25">
      <c r="B21" s="328">
        <f t="shared" si="11"/>
        <v>46243</v>
      </c>
      <c r="C21" s="329">
        <f t="shared" si="12"/>
        <v>1</v>
      </c>
      <c r="D21" s="330">
        <f t="shared" si="13"/>
        <v>46243</v>
      </c>
      <c r="E21" s="263"/>
      <c r="F21" s="31"/>
      <c r="G21" s="31"/>
      <c r="H21" s="32"/>
      <c r="I21" s="251"/>
      <c r="J21" s="33"/>
      <c r="K21" s="33"/>
      <c r="L21" s="340">
        <f t="shared" si="0"/>
        <v>0</v>
      </c>
      <c r="M21" s="34"/>
      <c r="N21" s="34"/>
      <c r="O21" s="340">
        <f t="shared" si="1"/>
        <v>0</v>
      </c>
      <c r="P21" s="252"/>
      <c r="Q21" s="473">
        <f>IF(AW21&gt;0,0,IF(D21=Persönliche_Daten!$D$24,Persönliche_Daten!$H$24,IF(D21=Persönliche_Daten!$D$26,Persönliche_Daten!$H$26,IF(C21=2,Persönliche_Daten!$G$15,IF(C21=3,Persönliche_Daten!$H$15,IF(C21=4,Persönliche_Daten!$I$15,IF(C21=5,Persönliche_Daten!$J$15,IF(C21=6,Persönliche_Daten!$K$15))))))+IF(C21=7,Persönliche_Daten!$L$15,IF(C21=1,Persönliche_Daten!$M$15,0))))</f>
        <v>0</v>
      </c>
      <c r="R21" s="474"/>
      <c r="S21" s="475">
        <f t="shared" si="2"/>
        <v>0</v>
      </c>
      <c r="T21" s="474"/>
      <c r="U21" s="468">
        <f t="shared" si="3"/>
        <v>0</v>
      </c>
      <c r="V21" s="472"/>
      <c r="W21" s="468">
        <f t="shared" si="14"/>
        <v>0</v>
      </c>
      <c r="X21" s="469"/>
      <c r="Y21" s="412"/>
      <c r="Z21" s="342">
        <f t="shared" si="15"/>
        <v>0</v>
      </c>
      <c r="AA21" s="412"/>
      <c r="AB21" s="413">
        <f t="shared" si="4"/>
        <v>0</v>
      </c>
      <c r="AC21" s="412"/>
      <c r="AD21" s="412"/>
      <c r="AE21" s="412"/>
      <c r="AF21" s="467"/>
      <c r="AG21" s="467"/>
      <c r="AI21" s="414"/>
      <c r="AM21" s="254">
        <f>IF(AND(K21&gt;0,M21=K21),Persönliche_Daten!$AI$5,0)</f>
        <v>0</v>
      </c>
      <c r="AN21" s="254">
        <f t="shared" si="5"/>
        <v>0</v>
      </c>
      <c r="AO21" s="254">
        <f>IF(AND(L21&gt;6,L21&lt;9.01),L21-Persönliche_Daten!$AG$5,0)</f>
        <v>0</v>
      </c>
      <c r="AP21" s="254">
        <f>IF(L21&gt;9,L21-Persönliche_Daten!$AH$5,0)</f>
        <v>0</v>
      </c>
      <c r="AQ21" s="254">
        <f t="shared" si="6"/>
        <v>0</v>
      </c>
      <c r="AR21" s="254">
        <f t="shared" si="7"/>
        <v>0</v>
      </c>
      <c r="AS21" s="254">
        <f>IF(AND(O21&gt;6,O21&lt;9.01),O21-Persönliche_Daten!$AG$5,0)</f>
        <v>0</v>
      </c>
      <c r="AT21" s="254">
        <f>IF(O21&gt;9,O21-Persönliche_Daten!$AH$5,0)</f>
        <v>0</v>
      </c>
      <c r="AU21" s="254">
        <f t="shared" si="8"/>
        <v>0</v>
      </c>
      <c r="AV21" s="254">
        <f t="shared" si="9"/>
        <v>0</v>
      </c>
      <c r="AW21" s="254">
        <f t="shared" si="10"/>
        <v>0</v>
      </c>
    </row>
    <row r="22" spans="2:49" s="254" customFormat="1" ht="21.75" customHeight="1" x14ac:dyDescent="0.25">
      <c r="B22" s="328">
        <f t="shared" si="11"/>
        <v>46244</v>
      </c>
      <c r="C22" s="329">
        <f t="shared" si="12"/>
        <v>2</v>
      </c>
      <c r="D22" s="330">
        <f t="shared" si="13"/>
        <v>46244</v>
      </c>
      <c r="E22" s="263"/>
      <c r="F22" s="31"/>
      <c r="G22" s="31"/>
      <c r="H22" s="32"/>
      <c r="I22" s="251"/>
      <c r="J22" s="33"/>
      <c r="K22" s="33"/>
      <c r="L22" s="340">
        <f t="shared" si="0"/>
        <v>0</v>
      </c>
      <c r="M22" s="34"/>
      <c r="N22" s="34"/>
      <c r="O22" s="340">
        <f t="shared" si="1"/>
        <v>0</v>
      </c>
      <c r="P22" s="252"/>
      <c r="Q22" s="473">
        <f>IF(AW22&gt;0,0,IF(D22=Persönliche_Daten!$D$24,Persönliche_Daten!$H$24,IF(D22=Persönliche_Daten!$D$26,Persönliche_Daten!$H$26,IF(C22=2,Persönliche_Daten!$G$15,IF(C22=3,Persönliche_Daten!$H$15,IF(C22=4,Persönliche_Daten!$I$15,IF(C22=5,Persönliche_Daten!$J$15,IF(C22=6,Persönliche_Daten!$K$15))))))+IF(C22=7,Persönliche_Daten!$L$15,IF(C22=1,Persönliche_Daten!$M$15,0))))</f>
        <v>0</v>
      </c>
      <c r="R22" s="474"/>
      <c r="S22" s="475">
        <f t="shared" si="2"/>
        <v>0</v>
      </c>
      <c r="T22" s="474"/>
      <c r="U22" s="468">
        <f t="shared" si="3"/>
        <v>0</v>
      </c>
      <c r="V22" s="472"/>
      <c r="W22" s="468">
        <f t="shared" si="14"/>
        <v>0</v>
      </c>
      <c r="X22" s="469"/>
      <c r="Y22" s="412"/>
      <c r="Z22" s="342">
        <f t="shared" si="15"/>
        <v>0</v>
      </c>
      <c r="AA22" s="412"/>
      <c r="AB22" s="413">
        <f t="shared" si="4"/>
        <v>0</v>
      </c>
      <c r="AC22" s="412"/>
      <c r="AD22" s="412"/>
      <c r="AE22" s="412"/>
      <c r="AF22" s="467"/>
      <c r="AG22" s="467"/>
      <c r="AI22" s="414"/>
      <c r="AM22" s="254">
        <f>IF(AND(K22&gt;0,M22=K22),Persönliche_Daten!$AI$5,0)</f>
        <v>0</v>
      </c>
      <c r="AN22" s="254">
        <f t="shared" si="5"/>
        <v>0</v>
      </c>
      <c r="AO22" s="254">
        <f>IF(AND(L22&gt;6,L22&lt;9.01),L22-Persönliche_Daten!$AG$5,0)</f>
        <v>0</v>
      </c>
      <c r="AP22" s="254">
        <f>IF(L22&gt;9,L22-Persönliche_Daten!$AH$5,0)</f>
        <v>0</v>
      </c>
      <c r="AQ22" s="254">
        <f t="shared" si="6"/>
        <v>0</v>
      </c>
      <c r="AR22" s="254">
        <f t="shared" si="7"/>
        <v>0</v>
      </c>
      <c r="AS22" s="254">
        <f>IF(AND(O22&gt;6,O22&lt;9.01),O22-Persönliche_Daten!$AG$5,0)</f>
        <v>0</v>
      </c>
      <c r="AT22" s="254">
        <f>IF(O22&gt;9,O22-Persönliche_Daten!$AH$5,0)</f>
        <v>0</v>
      </c>
      <c r="AU22" s="254">
        <f t="shared" si="8"/>
        <v>0</v>
      </c>
      <c r="AV22" s="254">
        <f t="shared" si="9"/>
        <v>0</v>
      </c>
      <c r="AW22" s="254">
        <f t="shared" si="10"/>
        <v>0</v>
      </c>
    </row>
    <row r="23" spans="2:49" s="254" customFormat="1" ht="21.75" customHeight="1" x14ac:dyDescent="0.25">
      <c r="B23" s="328">
        <f t="shared" si="11"/>
        <v>46245</v>
      </c>
      <c r="C23" s="329">
        <f t="shared" si="12"/>
        <v>3</v>
      </c>
      <c r="D23" s="330">
        <f t="shared" si="13"/>
        <v>46245</v>
      </c>
      <c r="E23" s="263"/>
      <c r="F23" s="31"/>
      <c r="G23" s="31"/>
      <c r="H23" s="32"/>
      <c r="I23" s="251"/>
      <c r="J23" s="33"/>
      <c r="K23" s="33"/>
      <c r="L23" s="340">
        <f t="shared" si="0"/>
        <v>0</v>
      </c>
      <c r="M23" s="34"/>
      <c r="N23" s="34"/>
      <c r="O23" s="340">
        <f t="shared" si="1"/>
        <v>0</v>
      </c>
      <c r="P23" s="252"/>
      <c r="Q23" s="473">
        <f>IF(AW23&gt;0,0,IF(D23=Persönliche_Daten!$D$24,Persönliche_Daten!$H$24,IF(D23=Persönliche_Daten!$D$26,Persönliche_Daten!$H$26,IF(C23=2,Persönliche_Daten!$G$15,IF(C23=3,Persönliche_Daten!$H$15,IF(C23=4,Persönliche_Daten!$I$15,IF(C23=5,Persönliche_Daten!$J$15,IF(C23=6,Persönliche_Daten!$K$15))))))+IF(C23=7,Persönliche_Daten!$L$15,IF(C23=1,Persönliche_Daten!$M$15,0))))</f>
        <v>0</v>
      </c>
      <c r="R23" s="474"/>
      <c r="S23" s="475">
        <f t="shared" si="2"/>
        <v>0</v>
      </c>
      <c r="T23" s="474"/>
      <c r="U23" s="468">
        <f t="shared" si="3"/>
        <v>0</v>
      </c>
      <c r="V23" s="472"/>
      <c r="W23" s="468">
        <f t="shared" si="14"/>
        <v>0</v>
      </c>
      <c r="X23" s="469"/>
      <c r="Y23" s="412"/>
      <c r="Z23" s="342">
        <f t="shared" si="15"/>
        <v>0</v>
      </c>
      <c r="AA23" s="412"/>
      <c r="AB23" s="413">
        <f t="shared" si="4"/>
        <v>0</v>
      </c>
      <c r="AC23" s="412"/>
      <c r="AD23" s="412"/>
      <c r="AE23" s="412"/>
      <c r="AF23" s="467"/>
      <c r="AG23" s="467"/>
      <c r="AI23" s="414"/>
      <c r="AM23" s="254">
        <f>IF(AND(K23&gt;0,M23=K23),Persönliche_Daten!$AI$5,0)</f>
        <v>0</v>
      </c>
      <c r="AN23" s="254">
        <f t="shared" si="5"/>
        <v>0</v>
      </c>
      <c r="AO23" s="254">
        <f>IF(AND(L23&gt;6,L23&lt;9.01),L23-Persönliche_Daten!$AG$5,0)</f>
        <v>0</v>
      </c>
      <c r="AP23" s="254">
        <f>IF(L23&gt;9,L23-Persönliche_Daten!$AH$5,0)</f>
        <v>0</v>
      </c>
      <c r="AQ23" s="254">
        <f t="shared" si="6"/>
        <v>0</v>
      </c>
      <c r="AR23" s="254">
        <f t="shared" si="7"/>
        <v>0</v>
      </c>
      <c r="AS23" s="254">
        <f>IF(AND(O23&gt;6,O23&lt;9.01),O23-Persönliche_Daten!$AG$5,0)</f>
        <v>0</v>
      </c>
      <c r="AT23" s="254">
        <f>IF(O23&gt;9,O23-Persönliche_Daten!$AH$5,0)</f>
        <v>0</v>
      </c>
      <c r="AU23" s="254">
        <f t="shared" si="8"/>
        <v>0</v>
      </c>
      <c r="AV23" s="254">
        <f t="shared" si="9"/>
        <v>0</v>
      </c>
      <c r="AW23" s="254">
        <f t="shared" si="10"/>
        <v>0</v>
      </c>
    </row>
    <row r="24" spans="2:49" s="254" customFormat="1" ht="21.75" customHeight="1" x14ac:dyDescent="0.25">
      <c r="B24" s="328">
        <f t="shared" si="11"/>
        <v>46246</v>
      </c>
      <c r="C24" s="329">
        <f t="shared" si="12"/>
        <v>4</v>
      </c>
      <c r="D24" s="330">
        <f t="shared" si="13"/>
        <v>46246</v>
      </c>
      <c r="E24" s="263"/>
      <c r="F24" s="31"/>
      <c r="G24" s="31"/>
      <c r="H24" s="32"/>
      <c r="I24" s="251"/>
      <c r="J24" s="33"/>
      <c r="K24" s="33"/>
      <c r="L24" s="340">
        <f t="shared" si="0"/>
        <v>0</v>
      </c>
      <c r="M24" s="34"/>
      <c r="N24" s="34"/>
      <c r="O24" s="340">
        <f t="shared" si="1"/>
        <v>0</v>
      </c>
      <c r="P24" s="252"/>
      <c r="Q24" s="473">
        <f>IF(AW24&gt;0,0,IF(D24=Persönliche_Daten!$D$24,Persönliche_Daten!$H$24,IF(D24=Persönliche_Daten!$D$26,Persönliche_Daten!$H$26,IF(C24=2,Persönliche_Daten!$G$15,IF(C24=3,Persönliche_Daten!$H$15,IF(C24=4,Persönliche_Daten!$I$15,IF(C24=5,Persönliche_Daten!$J$15,IF(C24=6,Persönliche_Daten!$K$15))))))+IF(C24=7,Persönliche_Daten!$L$15,IF(C24=1,Persönliche_Daten!$M$15,0))))</f>
        <v>0</v>
      </c>
      <c r="R24" s="474"/>
      <c r="S24" s="475">
        <f t="shared" si="2"/>
        <v>0</v>
      </c>
      <c r="T24" s="474"/>
      <c r="U24" s="468">
        <f t="shared" si="3"/>
        <v>0</v>
      </c>
      <c r="V24" s="472"/>
      <c r="W24" s="468">
        <f t="shared" si="14"/>
        <v>0</v>
      </c>
      <c r="X24" s="469"/>
      <c r="Y24" s="412"/>
      <c r="Z24" s="342">
        <f t="shared" si="15"/>
        <v>0</v>
      </c>
      <c r="AA24" s="412"/>
      <c r="AB24" s="413">
        <f t="shared" si="4"/>
        <v>0</v>
      </c>
      <c r="AC24" s="412"/>
      <c r="AD24" s="412"/>
      <c r="AE24" s="412"/>
      <c r="AF24" s="467"/>
      <c r="AG24" s="467"/>
      <c r="AI24" s="414"/>
      <c r="AM24" s="254">
        <f>IF(AND(K24&gt;0,M24=K24),Persönliche_Daten!$AI$5,0)</f>
        <v>0</v>
      </c>
      <c r="AN24" s="254">
        <f t="shared" si="5"/>
        <v>0</v>
      </c>
      <c r="AO24" s="254">
        <f>IF(AND(L24&gt;6,L24&lt;9.01),L24-Persönliche_Daten!$AG$5,0)</f>
        <v>0</v>
      </c>
      <c r="AP24" s="254">
        <f>IF(L24&gt;9,L24-Persönliche_Daten!$AH$5,0)</f>
        <v>0</v>
      </c>
      <c r="AQ24" s="254">
        <f t="shared" si="6"/>
        <v>0</v>
      </c>
      <c r="AR24" s="254">
        <f t="shared" si="7"/>
        <v>0</v>
      </c>
      <c r="AS24" s="254">
        <f>IF(AND(O24&gt;6,O24&lt;9.01),O24-Persönliche_Daten!$AG$5,0)</f>
        <v>0</v>
      </c>
      <c r="AT24" s="254">
        <f>IF(O24&gt;9,O24-Persönliche_Daten!$AH$5,0)</f>
        <v>0</v>
      </c>
      <c r="AU24" s="254">
        <f t="shared" si="8"/>
        <v>0</v>
      </c>
      <c r="AV24" s="254">
        <f t="shared" si="9"/>
        <v>0</v>
      </c>
      <c r="AW24" s="254">
        <f t="shared" si="10"/>
        <v>0</v>
      </c>
    </row>
    <row r="25" spans="2:49" s="254" customFormat="1" ht="21.75" customHeight="1" x14ac:dyDescent="0.25">
      <c r="B25" s="328">
        <f t="shared" si="11"/>
        <v>46247</v>
      </c>
      <c r="C25" s="329">
        <f t="shared" si="12"/>
        <v>5</v>
      </c>
      <c r="D25" s="330">
        <f t="shared" si="13"/>
        <v>46247</v>
      </c>
      <c r="E25" s="263"/>
      <c r="F25" s="31"/>
      <c r="G25" s="31"/>
      <c r="H25" s="32"/>
      <c r="I25" s="251"/>
      <c r="J25" s="33"/>
      <c r="K25" s="33"/>
      <c r="L25" s="340">
        <f t="shared" si="0"/>
        <v>0</v>
      </c>
      <c r="M25" s="34"/>
      <c r="N25" s="34"/>
      <c r="O25" s="340">
        <f t="shared" si="1"/>
        <v>0</v>
      </c>
      <c r="P25" s="252"/>
      <c r="Q25" s="473">
        <f>IF(AW25&gt;0,0,IF(D25=Persönliche_Daten!$D$24,Persönliche_Daten!$H$24,IF(D25=Persönliche_Daten!$D$26,Persönliche_Daten!$H$26,IF(C25=2,Persönliche_Daten!$G$15,IF(C25=3,Persönliche_Daten!$H$15,IF(C25=4,Persönliche_Daten!$I$15,IF(C25=5,Persönliche_Daten!$J$15,IF(C25=6,Persönliche_Daten!$K$15))))))+IF(C25=7,Persönliche_Daten!$L$15,IF(C25=1,Persönliche_Daten!$M$15,0))))</f>
        <v>0</v>
      </c>
      <c r="R25" s="474"/>
      <c r="S25" s="475">
        <f t="shared" si="2"/>
        <v>0</v>
      </c>
      <c r="T25" s="474"/>
      <c r="U25" s="468">
        <f t="shared" si="3"/>
        <v>0</v>
      </c>
      <c r="V25" s="472"/>
      <c r="W25" s="468">
        <f t="shared" si="14"/>
        <v>0</v>
      </c>
      <c r="X25" s="469"/>
      <c r="Y25" s="412"/>
      <c r="Z25" s="342">
        <f t="shared" si="15"/>
        <v>0</v>
      </c>
      <c r="AA25" s="412"/>
      <c r="AB25" s="413">
        <f t="shared" si="4"/>
        <v>0</v>
      </c>
      <c r="AC25" s="412"/>
      <c r="AD25" s="412"/>
      <c r="AE25" s="412"/>
      <c r="AF25" s="467"/>
      <c r="AG25" s="467"/>
      <c r="AI25" s="414"/>
      <c r="AM25" s="254">
        <f>IF(AND(K25&gt;0,M25=K25),Persönliche_Daten!$AI$5,0)</f>
        <v>0</v>
      </c>
      <c r="AN25" s="254">
        <f t="shared" si="5"/>
        <v>0</v>
      </c>
      <c r="AO25" s="254">
        <f>IF(AND(L25&gt;6,L25&lt;9.01),L25-Persönliche_Daten!$AG$5,0)</f>
        <v>0</v>
      </c>
      <c r="AP25" s="254">
        <f>IF(L25&gt;9,L25-Persönliche_Daten!$AH$5,0)</f>
        <v>0</v>
      </c>
      <c r="AQ25" s="254">
        <f t="shared" si="6"/>
        <v>0</v>
      </c>
      <c r="AR25" s="254">
        <f t="shared" si="7"/>
        <v>0</v>
      </c>
      <c r="AS25" s="254">
        <f>IF(AND(O25&gt;6,O25&lt;9.01),O25-Persönliche_Daten!$AG$5,0)</f>
        <v>0</v>
      </c>
      <c r="AT25" s="254">
        <f>IF(O25&gt;9,O25-Persönliche_Daten!$AH$5,0)</f>
        <v>0</v>
      </c>
      <c r="AU25" s="254">
        <f t="shared" si="8"/>
        <v>0</v>
      </c>
      <c r="AV25" s="254">
        <f t="shared" si="9"/>
        <v>0</v>
      </c>
      <c r="AW25" s="254">
        <f t="shared" si="10"/>
        <v>0</v>
      </c>
    </row>
    <row r="26" spans="2:49" s="254" customFormat="1" ht="21.75" customHeight="1" x14ac:dyDescent="0.25">
      <c r="B26" s="328">
        <f t="shared" si="11"/>
        <v>46248</v>
      </c>
      <c r="C26" s="329">
        <f t="shared" si="12"/>
        <v>6</v>
      </c>
      <c r="D26" s="330">
        <f t="shared" si="13"/>
        <v>46248</v>
      </c>
      <c r="E26" s="263"/>
      <c r="F26" s="31"/>
      <c r="G26" s="31"/>
      <c r="H26" s="32"/>
      <c r="I26" s="251"/>
      <c r="J26" s="33"/>
      <c r="K26" s="33"/>
      <c r="L26" s="340">
        <f t="shared" si="0"/>
        <v>0</v>
      </c>
      <c r="M26" s="34"/>
      <c r="N26" s="34"/>
      <c r="O26" s="340">
        <f t="shared" si="1"/>
        <v>0</v>
      </c>
      <c r="P26" s="252"/>
      <c r="Q26" s="473">
        <f>IF(AW26&gt;0,0,IF(D26=Persönliche_Daten!$D$24,Persönliche_Daten!$H$24,IF(D26=Persönliche_Daten!$D$26,Persönliche_Daten!$H$26,IF(C26=2,Persönliche_Daten!$G$15,IF(C26=3,Persönliche_Daten!$H$15,IF(C26=4,Persönliche_Daten!$I$15,IF(C26=5,Persönliche_Daten!$J$15,IF(C26=6,Persönliche_Daten!$K$15))))))+IF(C26=7,Persönliche_Daten!$L$15,IF(C26=1,Persönliche_Daten!$M$15,0))))</f>
        <v>0</v>
      </c>
      <c r="R26" s="474"/>
      <c r="S26" s="475">
        <f t="shared" si="2"/>
        <v>0</v>
      </c>
      <c r="T26" s="474"/>
      <c r="U26" s="468">
        <f t="shared" si="3"/>
        <v>0</v>
      </c>
      <c r="V26" s="472"/>
      <c r="W26" s="468">
        <f t="shared" si="14"/>
        <v>0</v>
      </c>
      <c r="X26" s="469"/>
      <c r="Y26" s="412"/>
      <c r="Z26" s="342">
        <f t="shared" si="15"/>
        <v>0</v>
      </c>
      <c r="AA26" s="412"/>
      <c r="AB26" s="413">
        <f t="shared" si="4"/>
        <v>0</v>
      </c>
      <c r="AC26" s="412"/>
      <c r="AD26" s="412"/>
      <c r="AE26" s="412"/>
      <c r="AF26" s="467"/>
      <c r="AG26" s="467"/>
      <c r="AI26" s="414"/>
      <c r="AM26" s="254">
        <f>IF(AND(K26&gt;0,M26=K26),Persönliche_Daten!$AI$5,0)</f>
        <v>0</v>
      </c>
      <c r="AN26" s="254">
        <f t="shared" si="5"/>
        <v>0</v>
      </c>
      <c r="AO26" s="254">
        <f>IF(AND(L26&gt;6,L26&lt;9.01),L26-Persönliche_Daten!$AG$5,0)</f>
        <v>0</v>
      </c>
      <c r="AP26" s="254">
        <f>IF(L26&gt;9,L26-Persönliche_Daten!$AH$5,0)</f>
        <v>0</v>
      </c>
      <c r="AQ26" s="254">
        <f t="shared" si="6"/>
        <v>0</v>
      </c>
      <c r="AR26" s="254">
        <f t="shared" si="7"/>
        <v>0</v>
      </c>
      <c r="AS26" s="254">
        <f>IF(AND(O26&gt;6,O26&lt;9.01),O26-Persönliche_Daten!$AG$5,0)</f>
        <v>0</v>
      </c>
      <c r="AT26" s="254">
        <f>IF(O26&gt;9,O26-Persönliche_Daten!$AH$5,0)</f>
        <v>0</v>
      </c>
      <c r="AU26" s="254">
        <f t="shared" si="8"/>
        <v>0</v>
      </c>
      <c r="AV26" s="254">
        <f t="shared" si="9"/>
        <v>0</v>
      </c>
      <c r="AW26" s="254">
        <f t="shared" si="10"/>
        <v>0</v>
      </c>
    </row>
    <row r="27" spans="2:49" s="254" customFormat="1" ht="21.75" customHeight="1" x14ac:dyDescent="0.25">
      <c r="B27" s="328">
        <f t="shared" si="11"/>
        <v>46249</v>
      </c>
      <c r="C27" s="329">
        <f t="shared" si="12"/>
        <v>7</v>
      </c>
      <c r="D27" s="330">
        <f t="shared" si="13"/>
        <v>46249</v>
      </c>
      <c r="E27" s="263"/>
      <c r="F27" s="31"/>
      <c r="G27" s="31"/>
      <c r="H27" s="32"/>
      <c r="I27" s="251"/>
      <c r="J27" s="33"/>
      <c r="K27" s="33"/>
      <c r="L27" s="340">
        <f t="shared" si="0"/>
        <v>0</v>
      </c>
      <c r="M27" s="34"/>
      <c r="N27" s="34"/>
      <c r="O27" s="340">
        <f t="shared" si="1"/>
        <v>0</v>
      </c>
      <c r="P27" s="252"/>
      <c r="Q27" s="473">
        <f>IF(AW27&gt;0,0,IF(D27=Persönliche_Daten!$D$24,Persönliche_Daten!$H$24,IF(D27=Persönliche_Daten!$D$26,Persönliche_Daten!$H$26,IF(C27=2,Persönliche_Daten!$G$15,IF(C27=3,Persönliche_Daten!$H$15,IF(C27=4,Persönliche_Daten!$I$15,IF(C27=5,Persönliche_Daten!$J$15,IF(C27=6,Persönliche_Daten!$K$15))))))+IF(C27=7,Persönliche_Daten!$L$15,IF(C27=1,Persönliche_Daten!$M$15,0))))</f>
        <v>0</v>
      </c>
      <c r="R27" s="474"/>
      <c r="S27" s="475">
        <f t="shared" si="2"/>
        <v>0</v>
      </c>
      <c r="T27" s="474"/>
      <c r="U27" s="468">
        <f t="shared" si="3"/>
        <v>0</v>
      </c>
      <c r="V27" s="472"/>
      <c r="W27" s="468">
        <f t="shared" si="14"/>
        <v>0</v>
      </c>
      <c r="X27" s="469"/>
      <c r="Y27" s="412"/>
      <c r="Z27" s="342">
        <f t="shared" si="15"/>
        <v>0</v>
      </c>
      <c r="AA27" s="412"/>
      <c r="AB27" s="413">
        <f t="shared" si="4"/>
        <v>0</v>
      </c>
      <c r="AC27" s="412"/>
      <c r="AD27" s="412"/>
      <c r="AE27" s="412"/>
      <c r="AF27" s="467"/>
      <c r="AG27" s="467"/>
      <c r="AI27" s="414"/>
      <c r="AM27" s="254">
        <f>IF(AND(K27&gt;0,M27=K27),Persönliche_Daten!$AI$5,0)</f>
        <v>0</v>
      </c>
      <c r="AN27" s="254">
        <f t="shared" si="5"/>
        <v>0</v>
      </c>
      <c r="AO27" s="254">
        <f>IF(AND(L27&gt;6,L27&lt;9.01),L27-Persönliche_Daten!$AG$5,0)</f>
        <v>0</v>
      </c>
      <c r="AP27" s="254">
        <f>IF(L27&gt;9,L27-Persönliche_Daten!$AH$5,0)</f>
        <v>0</v>
      </c>
      <c r="AQ27" s="254">
        <f t="shared" si="6"/>
        <v>0</v>
      </c>
      <c r="AR27" s="254">
        <f t="shared" si="7"/>
        <v>0</v>
      </c>
      <c r="AS27" s="254">
        <f>IF(AND(O27&gt;6,O27&lt;9.01),O27-Persönliche_Daten!$AG$5,0)</f>
        <v>0</v>
      </c>
      <c r="AT27" s="254">
        <f>IF(O27&gt;9,O27-Persönliche_Daten!$AH$5,0)</f>
        <v>0</v>
      </c>
      <c r="AU27" s="254">
        <f t="shared" si="8"/>
        <v>0</v>
      </c>
      <c r="AV27" s="254">
        <f t="shared" si="9"/>
        <v>0</v>
      </c>
      <c r="AW27" s="254">
        <f t="shared" si="10"/>
        <v>0</v>
      </c>
    </row>
    <row r="28" spans="2:49" s="254" customFormat="1" ht="21.75" customHeight="1" x14ac:dyDescent="0.25">
      <c r="B28" s="328">
        <f t="shared" si="11"/>
        <v>46250</v>
      </c>
      <c r="C28" s="329">
        <f t="shared" si="12"/>
        <v>1</v>
      </c>
      <c r="D28" s="330">
        <f t="shared" si="13"/>
        <v>46250</v>
      </c>
      <c r="E28" s="263"/>
      <c r="F28" s="31"/>
      <c r="G28" s="31"/>
      <c r="H28" s="32"/>
      <c r="I28" s="251"/>
      <c r="J28" s="33"/>
      <c r="K28" s="33"/>
      <c r="L28" s="340">
        <f t="shared" si="0"/>
        <v>0</v>
      </c>
      <c r="M28" s="34"/>
      <c r="N28" s="34"/>
      <c r="O28" s="340">
        <f t="shared" si="1"/>
        <v>0</v>
      </c>
      <c r="P28" s="252"/>
      <c r="Q28" s="473">
        <f>IF(AW28&gt;0,0,IF(D28=Persönliche_Daten!$D$24,Persönliche_Daten!$H$24,IF(D28=Persönliche_Daten!$D$26,Persönliche_Daten!$H$26,IF(C28=2,Persönliche_Daten!$G$15,IF(C28=3,Persönliche_Daten!$H$15,IF(C28=4,Persönliche_Daten!$I$15,IF(C28=5,Persönliche_Daten!$J$15,IF(C28=6,Persönliche_Daten!$K$15))))))+IF(C28=7,Persönliche_Daten!$L$15,IF(C28=1,Persönliche_Daten!$M$15,0))))</f>
        <v>0</v>
      </c>
      <c r="R28" s="474"/>
      <c r="S28" s="475">
        <f t="shared" si="2"/>
        <v>0</v>
      </c>
      <c r="T28" s="474"/>
      <c r="U28" s="468">
        <f t="shared" si="3"/>
        <v>0</v>
      </c>
      <c r="V28" s="472"/>
      <c r="W28" s="468">
        <f t="shared" si="14"/>
        <v>0</v>
      </c>
      <c r="X28" s="469"/>
      <c r="Y28" s="412"/>
      <c r="Z28" s="342">
        <f t="shared" si="15"/>
        <v>0</v>
      </c>
      <c r="AA28" s="412"/>
      <c r="AB28" s="413">
        <f t="shared" si="4"/>
        <v>0</v>
      </c>
      <c r="AC28" s="412"/>
      <c r="AD28" s="412"/>
      <c r="AE28" s="412"/>
      <c r="AF28" s="467"/>
      <c r="AG28" s="467"/>
      <c r="AI28" s="414"/>
      <c r="AM28" s="254">
        <f>IF(AND(K28&gt;0,M28=K28),Persönliche_Daten!$AI$5,0)</f>
        <v>0</v>
      </c>
      <c r="AN28" s="254">
        <f t="shared" si="5"/>
        <v>0</v>
      </c>
      <c r="AO28" s="254">
        <f>IF(AND(L28&gt;6,L28&lt;9.01),L28-Persönliche_Daten!$AG$5,0)</f>
        <v>0</v>
      </c>
      <c r="AP28" s="254">
        <f>IF(L28&gt;9,L28-Persönliche_Daten!$AH$5,0)</f>
        <v>0</v>
      </c>
      <c r="AQ28" s="254">
        <f t="shared" si="6"/>
        <v>0</v>
      </c>
      <c r="AR28" s="254">
        <f t="shared" si="7"/>
        <v>0</v>
      </c>
      <c r="AS28" s="254">
        <f>IF(AND(O28&gt;6,O28&lt;9.01),O28-Persönliche_Daten!$AG$5,0)</f>
        <v>0</v>
      </c>
      <c r="AT28" s="254">
        <f>IF(O28&gt;9,O28-Persönliche_Daten!$AH$5,0)</f>
        <v>0</v>
      </c>
      <c r="AU28" s="254">
        <f t="shared" si="8"/>
        <v>0</v>
      </c>
      <c r="AV28" s="254">
        <f t="shared" si="9"/>
        <v>0</v>
      </c>
      <c r="AW28" s="254">
        <f t="shared" si="10"/>
        <v>0</v>
      </c>
    </row>
    <row r="29" spans="2:49" s="254" customFormat="1" ht="21.75" customHeight="1" x14ac:dyDescent="0.25">
      <c r="B29" s="328">
        <f t="shared" si="11"/>
        <v>46251</v>
      </c>
      <c r="C29" s="329">
        <f t="shared" si="12"/>
        <v>2</v>
      </c>
      <c r="D29" s="330">
        <f t="shared" si="13"/>
        <v>46251</v>
      </c>
      <c r="E29" s="263"/>
      <c r="F29" s="31"/>
      <c r="G29" s="31"/>
      <c r="H29" s="32"/>
      <c r="I29" s="251"/>
      <c r="J29" s="33"/>
      <c r="K29" s="33"/>
      <c r="L29" s="340">
        <f t="shared" si="0"/>
        <v>0</v>
      </c>
      <c r="M29" s="34"/>
      <c r="N29" s="34"/>
      <c r="O29" s="340">
        <f t="shared" si="1"/>
        <v>0</v>
      </c>
      <c r="P29" s="252"/>
      <c r="Q29" s="473">
        <f>IF(AW29&gt;0,0,IF(D29=Persönliche_Daten!$D$24,Persönliche_Daten!$H$24,IF(D29=Persönliche_Daten!$D$26,Persönliche_Daten!$H$26,IF(C29=2,Persönliche_Daten!$G$15,IF(C29=3,Persönliche_Daten!$H$15,IF(C29=4,Persönliche_Daten!$I$15,IF(C29=5,Persönliche_Daten!$J$15,IF(C29=6,Persönliche_Daten!$K$15))))))+IF(C29=7,Persönliche_Daten!$L$15,IF(C29=1,Persönliche_Daten!$M$15,0))))</f>
        <v>0</v>
      </c>
      <c r="R29" s="474"/>
      <c r="S29" s="475">
        <f t="shared" si="2"/>
        <v>0</v>
      </c>
      <c r="T29" s="474"/>
      <c r="U29" s="468">
        <f t="shared" si="3"/>
        <v>0</v>
      </c>
      <c r="V29" s="472"/>
      <c r="W29" s="468">
        <f t="shared" si="14"/>
        <v>0</v>
      </c>
      <c r="X29" s="469"/>
      <c r="Y29" s="412"/>
      <c r="Z29" s="342">
        <f t="shared" si="15"/>
        <v>0</v>
      </c>
      <c r="AA29" s="412"/>
      <c r="AB29" s="413">
        <f t="shared" si="4"/>
        <v>0</v>
      </c>
      <c r="AC29" s="412"/>
      <c r="AD29" s="412"/>
      <c r="AE29" s="412"/>
      <c r="AF29" s="467"/>
      <c r="AG29" s="467"/>
      <c r="AI29" s="414"/>
      <c r="AM29" s="254">
        <f>IF(AND(K29&gt;0,M29=K29),Persönliche_Daten!$AI$5,0)</f>
        <v>0</v>
      </c>
      <c r="AN29" s="254">
        <f t="shared" si="5"/>
        <v>0</v>
      </c>
      <c r="AO29" s="254">
        <f>IF(AND(L29&gt;6,L29&lt;9.01),L29-Persönliche_Daten!$AG$5,0)</f>
        <v>0</v>
      </c>
      <c r="AP29" s="254">
        <f>IF(L29&gt;9,L29-Persönliche_Daten!$AH$5,0)</f>
        <v>0</v>
      </c>
      <c r="AQ29" s="254">
        <f t="shared" si="6"/>
        <v>0</v>
      </c>
      <c r="AR29" s="254">
        <f t="shared" si="7"/>
        <v>0</v>
      </c>
      <c r="AS29" s="254">
        <f>IF(AND(O29&gt;6,O29&lt;9.01),O29-Persönliche_Daten!$AG$5,0)</f>
        <v>0</v>
      </c>
      <c r="AT29" s="254">
        <f>IF(O29&gt;9,O29-Persönliche_Daten!$AH$5,0)</f>
        <v>0</v>
      </c>
      <c r="AU29" s="254">
        <f t="shared" si="8"/>
        <v>0</v>
      </c>
      <c r="AV29" s="254">
        <f t="shared" si="9"/>
        <v>0</v>
      </c>
      <c r="AW29" s="254">
        <f t="shared" si="10"/>
        <v>0</v>
      </c>
    </row>
    <row r="30" spans="2:49" s="254" customFormat="1" ht="21.75" customHeight="1" x14ac:dyDescent="0.25">
      <c r="B30" s="328">
        <f t="shared" si="11"/>
        <v>46252</v>
      </c>
      <c r="C30" s="329">
        <f t="shared" si="12"/>
        <v>3</v>
      </c>
      <c r="D30" s="330">
        <f t="shared" si="13"/>
        <v>46252</v>
      </c>
      <c r="E30" s="263"/>
      <c r="F30" s="31"/>
      <c r="G30" s="31"/>
      <c r="H30" s="32"/>
      <c r="I30" s="251"/>
      <c r="J30" s="33"/>
      <c r="K30" s="33"/>
      <c r="L30" s="340">
        <f t="shared" si="0"/>
        <v>0</v>
      </c>
      <c r="M30" s="34"/>
      <c r="N30" s="34"/>
      <c r="O30" s="340">
        <f t="shared" si="1"/>
        <v>0</v>
      </c>
      <c r="P30" s="252"/>
      <c r="Q30" s="473">
        <f>IF(AW30&gt;0,0,IF(D30=Persönliche_Daten!$D$24,Persönliche_Daten!$H$24,IF(D30=Persönliche_Daten!$D$26,Persönliche_Daten!$H$26,IF(C30=2,Persönliche_Daten!$G$15,IF(C30=3,Persönliche_Daten!$H$15,IF(C30=4,Persönliche_Daten!$I$15,IF(C30=5,Persönliche_Daten!$J$15,IF(C30=6,Persönliche_Daten!$K$15))))))+IF(C30=7,Persönliche_Daten!$L$15,IF(C30=1,Persönliche_Daten!$M$15,0))))</f>
        <v>0</v>
      </c>
      <c r="R30" s="474"/>
      <c r="S30" s="475">
        <f t="shared" si="2"/>
        <v>0</v>
      </c>
      <c r="T30" s="474"/>
      <c r="U30" s="468">
        <f t="shared" si="3"/>
        <v>0</v>
      </c>
      <c r="V30" s="472"/>
      <c r="W30" s="468">
        <f t="shared" si="14"/>
        <v>0</v>
      </c>
      <c r="X30" s="469"/>
      <c r="Y30" s="412"/>
      <c r="Z30" s="342">
        <f t="shared" si="15"/>
        <v>0</v>
      </c>
      <c r="AA30" s="412"/>
      <c r="AB30" s="413">
        <f t="shared" si="4"/>
        <v>0</v>
      </c>
      <c r="AC30" s="412"/>
      <c r="AD30" s="412"/>
      <c r="AE30" s="412"/>
      <c r="AF30" s="467"/>
      <c r="AG30" s="467"/>
      <c r="AI30" s="414"/>
      <c r="AM30" s="254">
        <f>IF(AND(K30&gt;0,M30=K30),Persönliche_Daten!$AI$5,0)</f>
        <v>0</v>
      </c>
      <c r="AN30" s="254">
        <f t="shared" si="5"/>
        <v>0</v>
      </c>
      <c r="AO30" s="254">
        <f>IF(AND(L30&gt;6,L30&lt;9.01),L30-Persönliche_Daten!$AG$5,0)</f>
        <v>0</v>
      </c>
      <c r="AP30" s="254">
        <f>IF(L30&gt;9,L30-Persönliche_Daten!$AH$5,0)</f>
        <v>0</v>
      </c>
      <c r="AQ30" s="254">
        <f t="shared" si="6"/>
        <v>0</v>
      </c>
      <c r="AR30" s="254">
        <f t="shared" si="7"/>
        <v>0</v>
      </c>
      <c r="AS30" s="254">
        <f>IF(AND(O30&gt;6,O30&lt;9.01),O30-Persönliche_Daten!$AG$5,0)</f>
        <v>0</v>
      </c>
      <c r="AT30" s="254">
        <f>IF(O30&gt;9,O30-Persönliche_Daten!$AH$5,0)</f>
        <v>0</v>
      </c>
      <c r="AU30" s="254">
        <f t="shared" si="8"/>
        <v>0</v>
      </c>
      <c r="AV30" s="254">
        <f t="shared" si="9"/>
        <v>0</v>
      </c>
      <c r="AW30" s="254">
        <f t="shared" si="10"/>
        <v>0</v>
      </c>
    </row>
    <row r="31" spans="2:49" s="254" customFormat="1" ht="21.75" customHeight="1" x14ac:dyDescent="0.25">
      <c r="B31" s="328">
        <f t="shared" si="11"/>
        <v>46253</v>
      </c>
      <c r="C31" s="329">
        <f t="shared" si="12"/>
        <v>4</v>
      </c>
      <c r="D31" s="330">
        <f t="shared" si="13"/>
        <v>46253</v>
      </c>
      <c r="E31" s="263"/>
      <c r="F31" s="31"/>
      <c r="G31" s="31"/>
      <c r="H31" s="32"/>
      <c r="I31" s="251"/>
      <c r="J31" s="33"/>
      <c r="K31" s="33"/>
      <c r="L31" s="340">
        <f t="shared" si="0"/>
        <v>0</v>
      </c>
      <c r="M31" s="34"/>
      <c r="N31" s="34"/>
      <c r="O31" s="340">
        <f t="shared" si="1"/>
        <v>0</v>
      </c>
      <c r="P31" s="252"/>
      <c r="Q31" s="473">
        <f>IF(AW31&gt;0,0,IF(D31=Persönliche_Daten!$D$24,Persönliche_Daten!$H$24,IF(D31=Persönliche_Daten!$D$26,Persönliche_Daten!$H$26,IF(C31=2,Persönliche_Daten!$G$15,IF(C31=3,Persönliche_Daten!$H$15,IF(C31=4,Persönliche_Daten!$I$15,IF(C31=5,Persönliche_Daten!$J$15,IF(C31=6,Persönliche_Daten!$K$15))))))+IF(C31=7,Persönliche_Daten!$L$15,IF(C31=1,Persönliche_Daten!$M$15,0))))</f>
        <v>0</v>
      </c>
      <c r="R31" s="474"/>
      <c r="S31" s="475">
        <f t="shared" si="2"/>
        <v>0</v>
      </c>
      <c r="T31" s="474"/>
      <c r="U31" s="468">
        <f t="shared" si="3"/>
        <v>0</v>
      </c>
      <c r="V31" s="472"/>
      <c r="W31" s="468">
        <f t="shared" si="14"/>
        <v>0</v>
      </c>
      <c r="X31" s="469"/>
      <c r="Y31" s="412"/>
      <c r="Z31" s="342">
        <f t="shared" si="15"/>
        <v>0</v>
      </c>
      <c r="AA31" s="412"/>
      <c r="AB31" s="413">
        <f t="shared" si="4"/>
        <v>0</v>
      </c>
      <c r="AC31" s="412"/>
      <c r="AD31" s="412"/>
      <c r="AE31" s="412"/>
      <c r="AF31" s="467"/>
      <c r="AG31" s="467"/>
      <c r="AI31" s="414"/>
      <c r="AM31" s="254">
        <f>IF(AND(K31&gt;0,M31=K31),Persönliche_Daten!$AI$5,0)</f>
        <v>0</v>
      </c>
      <c r="AN31" s="254">
        <f t="shared" si="5"/>
        <v>0</v>
      </c>
      <c r="AO31" s="254">
        <f>IF(AND(L31&gt;6,L31&lt;9.01),L31-Persönliche_Daten!$AG$5,0)</f>
        <v>0</v>
      </c>
      <c r="AP31" s="254">
        <f>IF(L31&gt;9,L31-Persönliche_Daten!$AH$5,0)</f>
        <v>0</v>
      </c>
      <c r="AQ31" s="254">
        <f t="shared" si="6"/>
        <v>0</v>
      </c>
      <c r="AR31" s="254">
        <f t="shared" si="7"/>
        <v>0</v>
      </c>
      <c r="AS31" s="254">
        <f>IF(AND(O31&gt;6,O31&lt;9.01),O31-Persönliche_Daten!$AG$5,0)</f>
        <v>0</v>
      </c>
      <c r="AT31" s="254">
        <f>IF(O31&gt;9,O31-Persönliche_Daten!$AH$5,0)</f>
        <v>0</v>
      </c>
      <c r="AU31" s="254">
        <f t="shared" si="8"/>
        <v>0</v>
      </c>
      <c r="AV31" s="254">
        <f t="shared" si="9"/>
        <v>0</v>
      </c>
      <c r="AW31" s="254">
        <f t="shared" si="10"/>
        <v>0</v>
      </c>
    </row>
    <row r="32" spans="2:49" s="254" customFormat="1" ht="21.75" customHeight="1" x14ac:dyDescent="0.25">
      <c r="B32" s="328">
        <f t="shared" si="11"/>
        <v>46254</v>
      </c>
      <c r="C32" s="329">
        <f t="shared" si="12"/>
        <v>5</v>
      </c>
      <c r="D32" s="330">
        <f t="shared" si="13"/>
        <v>46254</v>
      </c>
      <c r="E32" s="263"/>
      <c r="F32" s="31"/>
      <c r="G32" s="31"/>
      <c r="H32" s="32"/>
      <c r="I32" s="251"/>
      <c r="J32" s="33"/>
      <c r="K32" s="33"/>
      <c r="L32" s="340">
        <f t="shared" si="0"/>
        <v>0</v>
      </c>
      <c r="M32" s="34"/>
      <c r="N32" s="34"/>
      <c r="O32" s="340">
        <f t="shared" si="1"/>
        <v>0</v>
      </c>
      <c r="P32" s="252"/>
      <c r="Q32" s="473">
        <f>IF(AW32&gt;0,0,IF(D32=Persönliche_Daten!$D$24,Persönliche_Daten!$H$24,IF(D32=Persönliche_Daten!$D$26,Persönliche_Daten!$H$26,IF(C32=2,Persönliche_Daten!$G$15,IF(C32=3,Persönliche_Daten!$H$15,IF(C32=4,Persönliche_Daten!$I$15,IF(C32=5,Persönliche_Daten!$J$15,IF(C32=6,Persönliche_Daten!$K$15))))))+IF(C32=7,Persönliche_Daten!$L$15,IF(C32=1,Persönliche_Daten!$M$15,0))))</f>
        <v>0</v>
      </c>
      <c r="R32" s="474"/>
      <c r="S32" s="475">
        <f t="shared" si="2"/>
        <v>0</v>
      </c>
      <c r="T32" s="474"/>
      <c r="U32" s="468">
        <f t="shared" si="3"/>
        <v>0</v>
      </c>
      <c r="V32" s="472"/>
      <c r="W32" s="468">
        <f t="shared" si="14"/>
        <v>0</v>
      </c>
      <c r="X32" s="469"/>
      <c r="Y32" s="412"/>
      <c r="Z32" s="342">
        <f t="shared" si="15"/>
        <v>0</v>
      </c>
      <c r="AA32" s="412"/>
      <c r="AB32" s="413">
        <f t="shared" si="4"/>
        <v>0</v>
      </c>
      <c r="AC32" s="412"/>
      <c r="AD32" s="412"/>
      <c r="AE32" s="412"/>
      <c r="AF32" s="467"/>
      <c r="AG32" s="467"/>
      <c r="AI32" s="414"/>
      <c r="AM32" s="254">
        <f>IF(AND(K32&gt;0,M32=K32),Persönliche_Daten!$AI$5,0)</f>
        <v>0</v>
      </c>
      <c r="AN32" s="254">
        <f t="shared" si="5"/>
        <v>0</v>
      </c>
      <c r="AO32" s="254">
        <f>IF(AND(L32&gt;6,L32&lt;9.01),L32-Persönliche_Daten!$AG$5,0)</f>
        <v>0</v>
      </c>
      <c r="AP32" s="254">
        <f>IF(L32&gt;9,L32-Persönliche_Daten!$AH$5,0)</f>
        <v>0</v>
      </c>
      <c r="AQ32" s="254">
        <f t="shared" si="6"/>
        <v>0</v>
      </c>
      <c r="AR32" s="254">
        <f t="shared" si="7"/>
        <v>0</v>
      </c>
      <c r="AS32" s="254">
        <f>IF(AND(O32&gt;6,O32&lt;9.01),O32-Persönliche_Daten!$AG$5,0)</f>
        <v>0</v>
      </c>
      <c r="AT32" s="254">
        <f>IF(O32&gt;9,O32-Persönliche_Daten!$AH$5,0)</f>
        <v>0</v>
      </c>
      <c r="AU32" s="254">
        <f t="shared" si="8"/>
        <v>0</v>
      </c>
      <c r="AV32" s="254">
        <f t="shared" si="9"/>
        <v>0</v>
      </c>
      <c r="AW32" s="254">
        <f t="shared" si="10"/>
        <v>0</v>
      </c>
    </row>
    <row r="33" spans="2:49" s="254" customFormat="1" ht="21.75" customHeight="1" x14ac:dyDescent="0.25">
      <c r="B33" s="328">
        <f t="shared" si="11"/>
        <v>46255</v>
      </c>
      <c r="C33" s="329">
        <f t="shared" si="12"/>
        <v>6</v>
      </c>
      <c r="D33" s="330">
        <f t="shared" si="13"/>
        <v>46255</v>
      </c>
      <c r="E33" s="263"/>
      <c r="F33" s="31"/>
      <c r="G33" s="31"/>
      <c r="H33" s="32"/>
      <c r="I33" s="251"/>
      <c r="J33" s="33"/>
      <c r="K33" s="33"/>
      <c r="L33" s="340">
        <f t="shared" si="0"/>
        <v>0</v>
      </c>
      <c r="M33" s="34"/>
      <c r="N33" s="34"/>
      <c r="O33" s="340">
        <f t="shared" si="1"/>
        <v>0</v>
      </c>
      <c r="P33" s="252"/>
      <c r="Q33" s="473">
        <f>IF(AW33&gt;0,0,IF(D33=Persönliche_Daten!$D$24,Persönliche_Daten!$H$24,IF(D33=Persönliche_Daten!$D$26,Persönliche_Daten!$H$26,IF(C33=2,Persönliche_Daten!$G$15,IF(C33=3,Persönliche_Daten!$H$15,IF(C33=4,Persönliche_Daten!$I$15,IF(C33=5,Persönliche_Daten!$J$15,IF(C33=6,Persönliche_Daten!$K$15))))))+IF(C33=7,Persönliche_Daten!$L$15,IF(C33=1,Persönliche_Daten!$M$15,0))))</f>
        <v>0</v>
      </c>
      <c r="R33" s="474"/>
      <c r="S33" s="475">
        <f t="shared" si="2"/>
        <v>0</v>
      </c>
      <c r="T33" s="474"/>
      <c r="U33" s="468">
        <f t="shared" si="3"/>
        <v>0</v>
      </c>
      <c r="V33" s="472"/>
      <c r="W33" s="468">
        <f t="shared" si="14"/>
        <v>0</v>
      </c>
      <c r="X33" s="469"/>
      <c r="Y33" s="412"/>
      <c r="Z33" s="342">
        <f t="shared" si="15"/>
        <v>0</v>
      </c>
      <c r="AA33" s="412"/>
      <c r="AB33" s="413">
        <f t="shared" si="4"/>
        <v>0</v>
      </c>
      <c r="AC33" s="412"/>
      <c r="AD33" s="412"/>
      <c r="AE33" s="412"/>
      <c r="AF33" s="467"/>
      <c r="AG33" s="467"/>
      <c r="AI33" s="414"/>
      <c r="AM33" s="254">
        <f>IF(AND(K33&gt;0,M33=K33),Persönliche_Daten!$AI$5,0)</f>
        <v>0</v>
      </c>
      <c r="AN33" s="254">
        <f t="shared" si="5"/>
        <v>0</v>
      </c>
      <c r="AO33" s="254">
        <f>IF(AND(L33&gt;6,L33&lt;9.01),L33-Persönliche_Daten!$AG$5,0)</f>
        <v>0</v>
      </c>
      <c r="AP33" s="254">
        <f>IF(L33&gt;9,L33-Persönliche_Daten!$AH$5,0)</f>
        <v>0</v>
      </c>
      <c r="AQ33" s="254">
        <f t="shared" si="6"/>
        <v>0</v>
      </c>
      <c r="AR33" s="254">
        <f t="shared" si="7"/>
        <v>0</v>
      </c>
      <c r="AS33" s="254">
        <f>IF(AND(O33&gt;6,O33&lt;9.01),O33-Persönliche_Daten!$AG$5,0)</f>
        <v>0</v>
      </c>
      <c r="AT33" s="254">
        <f>IF(O33&gt;9,O33-Persönliche_Daten!$AH$5,0)</f>
        <v>0</v>
      </c>
      <c r="AU33" s="254">
        <f t="shared" si="8"/>
        <v>0</v>
      </c>
      <c r="AV33" s="254">
        <f t="shared" si="9"/>
        <v>0</v>
      </c>
      <c r="AW33" s="254">
        <f t="shared" si="10"/>
        <v>0</v>
      </c>
    </row>
    <row r="34" spans="2:49" s="254" customFormat="1" ht="21.75" customHeight="1" x14ac:dyDescent="0.25">
      <c r="B34" s="328">
        <f t="shared" si="11"/>
        <v>46256</v>
      </c>
      <c r="C34" s="329">
        <f t="shared" si="12"/>
        <v>7</v>
      </c>
      <c r="D34" s="330">
        <f t="shared" si="13"/>
        <v>46256</v>
      </c>
      <c r="E34" s="263"/>
      <c r="F34" s="31"/>
      <c r="G34" s="31"/>
      <c r="H34" s="32"/>
      <c r="I34" s="251"/>
      <c r="J34" s="33"/>
      <c r="K34" s="33"/>
      <c r="L34" s="340">
        <f t="shared" si="0"/>
        <v>0</v>
      </c>
      <c r="M34" s="34"/>
      <c r="N34" s="34"/>
      <c r="O34" s="340">
        <f t="shared" si="1"/>
        <v>0</v>
      </c>
      <c r="P34" s="252"/>
      <c r="Q34" s="473">
        <f>IF(AW34&gt;0,0,IF(D34=Persönliche_Daten!$D$24,Persönliche_Daten!$H$24,IF(D34=Persönliche_Daten!$D$26,Persönliche_Daten!$H$26,IF(C34=2,Persönliche_Daten!$G$15,IF(C34=3,Persönliche_Daten!$H$15,IF(C34=4,Persönliche_Daten!$I$15,IF(C34=5,Persönliche_Daten!$J$15,IF(C34=6,Persönliche_Daten!$K$15))))))+IF(C34=7,Persönliche_Daten!$L$15,IF(C34=1,Persönliche_Daten!$M$15,0))))</f>
        <v>0</v>
      </c>
      <c r="R34" s="474"/>
      <c r="S34" s="475">
        <f t="shared" si="2"/>
        <v>0</v>
      </c>
      <c r="T34" s="474"/>
      <c r="U34" s="468">
        <f t="shared" si="3"/>
        <v>0</v>
      </c>
      <c r="V34" s="472"/>
      <c r="W34" s="468">
        <f t="shared" si="14"/>
        <v>0</v>
      </c>
      <c r="X34" s="469"/>
      <c r="Y34" s="412"/>
      <c r="Z34" s="342">
        <f t="shared" si="15"/>
        <v>0</v>
      </c>
      <c r="AA34" s="412"/>
      <c r="AB34" s="413">
        <f t="shared" si="4"/>
        <v>0</v>
      </c>
      <c r="AC34" s="412"/>
      <c r="AD34" s="412"/>
      <c r="AE34" s="412"/>
      <c r="AF34" s="467"/>
      <c r="AG34" s="467"/>
      <c r="AI34" s="414"/>
      <c r="AM34" s="254">
        <f>IF(AND(K34&gt;0,M34=K34),Persönliche_Daten!$AI$5,0)</f>
        <v>0</v>
      </c>
      <c r="AN34" s="254">
        <f t="shared" si="5"/>
        <v>0</v>
      </c>
      <c r="AO34" s="254">
        <f>IF(AND(L34&gt;6,L34&lt;9.01),L34-Persönliche_Daten!$AG$5,0)</f>
        <v>0</v>
      </c>
      <c r="AP34" s="254">
        <f>IF(L34&gt;9,L34-Persönliche_Daten!$AH$5,0)</f>
        <v>0</v>
      </c>
      <c r="AQ34" s="254">
        <f t="shared" si="6"/>
        <v>0</v>
      </c>
      <c r="AR34" s="254">
        <f t="shared" si="7"/>
        <v>0</v>
      </c>
      <c r="AS34" s="254">
        <f>IF(AND(O34&gt;6,O34&lt;9.01),O34-Persönliche_Daten!$AG$5,0)</f>
        <v>0</v>
      </c>
      <c r="AT34" s="254">
        <f>IF(O34&gt;9,O34-Persönliche_Daten!$AH$5,0)</f>
        <v>0</v>
      </c>
      <c r="AU34" s="254">
        <f t="shared" si="8"/>
        <v>0</v>
      </c>
      <c r="AV34" s="254">
        <f t="shared" si="9"/>
        <v>0</v>
      </c>
      <c r="AW34" s="254">
        <f t="shared" si="10"/>
        <v>0</v>
      </c>
    </row>
    <row r="35" spans="2:49" s="254" customFormat="1" ht="21.75" customHeight="1" x14ac:dyDescent="0.25">
      <c r="B35" s="328">
        <f t="shared" si="11"/>
        <v>46257</v>
      </c>
      <c r="C35" s="329">
        <f t="shared" si="12"/>
        <v>1</v>
      </c>
      <c r="D35" s="330">
        <f t="shared" si="13"/>
        <v>46257</v>
      </c>
      <c r="E35" s="263"/>
      <c r="F35" s="31"/>
      <c r="G35" s="31"/>
      <c r="H35" s="32"/>
      <c r="I35" s="251"/>
      <c r="J35" s="33"/>
      <c r="K35" s="33"/>
      <c r="L35" s="340">
        <f t="shared" si="0"/>
        <v>0</v>
      </c>
      <c r="M35" s="34"/>
      <c r="N35" s="34"/>
      <c r="O35" s="340">
        <f t="shared" si="1"/>
        <v>0</v>
      </c>
      <c r="P35" s="252"/>
      <c r="Q35" s="473">
        <f>IF(AW35&gt;0,0,IF(D35=Persönliche_Daten!$D$24,Persönliche_Daten!$H$24,IF(D35=Persönliche_Daten!$D$26,Persönliche_Daten!$H$26,IF(C35=2,Persönliche_Daten!$G$15,IF(C35=3,Persönliche_Daten!$H$15,IF(C35=4,Persönliche_Daten!$I$15,IF(C35=5,Persönliche_Daten!$J$15,IF(C35=6,Persönliche_Daten!$K$15))))))+IF(C35=7,Persönliche_Daten!$L$15,IF(C35=1,Persönliche_Daten!$M$15,0))))</f>
        <v>0</v>
      </c>
      <c r="R35" s="474"/>
      <c r="S35" s="475">
        <f t="shared" si="2"/>
        <v>0</v>
      </c>
      <c r="T35" s="474"/>
      <c r="U35" s="468">
        <f t="shared" si="3"/>
        <v>0</v>
      </c>
      <c r="V35" s="472"/>
      <c r="W35" s="468">
        <f t="shared" si="14"/>
        <v>0</v>
      </c>
      <c r="X35" s="469"/>
      <c r="Y35" s="412"/>
      <c r="Z35" s="342">
        <f t="shared" si="15"/>
        <v>0</v>
      </c>
      <c r="AA35" s="412"/>
      <c r="AB35" s="413">
        <f t="shared" si="4"/>
        <v>0</v>
      </c>
      <c r="AC35" s="412"/>
      <c r="AD35" s="412"/>
      <c r="AE35" s="412"/>
      <c r="AF35" s="467"/>
      <c r="AG35" s="467"/>
      <c r="AI35" s="414"/>
      <c r="AM35" s="254">
        <f>IF(AND(K35&gt;0,M35=K35),Persönliche_Daten!$AI$5,0)</f>
        <v>0</v>
      </c>
      <c r="AN35" s="254">
        <f t="shared" si="5"/>
        <v>0</v>
      </c>
      <c r="AO35" s="254">
        <f>IF(AND(L35&gt;6,L35&lt;9.01),L35-Persönliche_Daten!$AG$5,0)</f>
        <v>0</v>
      </c>
      <c r="AP35" s="254">
        <f>IF(L35&gt;9,L35-Persönliche_Daten!$AH$5,0)</f>
        <v>0</v>
      </c>
      <c r="AQ35" s="254">
        <f t="shared" si="6"/>
        <v>0</v>
      </c>
      <c r="AR35" s="254">
        <f t="shared" si="7"/>
        <v>0</v>
      </c>
      <c r="AS35" s="254">
        <f>IF(AND(O35&gt;6,O35&lt;9.01),O35-Persönliche_Daten!$AG$5,0)</f>
        <v>0</v>
      </c>
      <c r="AT35" s="254">
        <f>IF(O35&gt;9,O35-Persönliche_Daten!$AH$5,0)</f>
        <v>0</v>
      </c>
      <c r="AU35" s="254">
        <f t="shared" si="8"/>
        <v>0</v>
      </c>
      <c r="AV35" s="254">
        <f t="shared" si="9"/>
        <v>0</v>
      </c>
      <c r="AW35" s="254">
        <f t="shared" si="10"/>
        <v>0</v>
      </c>
    </row>
    <row r="36" spans="2:49" s="254" customFormat="1" ht="21.75" customHeight="1" x14ac:dyDescent="0.25">
      <c r="B36" s="328">
        <f t="shared" si="11"/>
        <v>46258</v>
      </c>
      <c r="C36" s="329">
        <f t="shared" si="12"/>
        <v>2</v>
      </c>
      <c r="D36" s="330">
        <f t="shared" si="13"/>
        <v>46258</v>
      </c>
      <c r="E36" s="263"/>
      <c r="F36" s="31"/>
      <c r="G36" s="31"/>
      <c r="H36" s="32"/>
      <c r="I36" s="251"/>
      <c r="J36" s="33"/>
      <c r="K36" s="33"/>
      <c r="L36" s="340">
        <f t="shared" si="0"/>
        <v>0</v>
      </c>
      <c r="M36" s="34"/>
      <c r="N36" s="34"/>
      <c r="O36" s="340">
        <f t="shared" si="1"/>
        <v>0</v>
      </c>
      <c r="P36" s="252"/>
      <c r="Q36" s="473">
        <f>IF(AW36&gt;0,0,IF(D36=Persönliche_Daten!$D$24,Persönliche_Daten!$H$24,IF(D36=Persönliche_Daten!$D$26,Persönliche_Daten!$H$26,IF(C36=2,Persönliche_Daten!$G$15,IF(C36=3,Persönliche_Daten!$H$15,IF(C36=4,Persönliche_Daten!$I$15,IF(C36=5,Persönliche_Daten!$J$15,IF(C36=6,Persönliche_Daten!$K$15))))))+IF(C36=7,Persönliche_Daten!$L$15,IF(C36=1,Persönliche_Daten!$M$15,0))))</f>
        <v>0</v>
      </c>
      <c r="R36" s="474"/>
      <c r="S36" s="475">
        <f t="shared" si="2"/>
        <v>0</v>
      </c>
      <c r="T36" s="474"/>
      <c r="U36" s="468">
        <f t="shared" si="3"/>
        <v>0</v>
      </c>
      <c r="V36" s="472"/>
      <c r="W36" s="468">
        <f t="shared" si="14"/>
        <v>0</v>
      </c>
      <c r="X36" s="469"/>
      <c r="Y36" s="412"/>
      <c r="Z36" s="342">
        <f t="shared" si="15"/>
        <v>0</v>
      </c>
      <c r="AA36" s="412"/>
      <c r="AB36" s="413">
        <f t="shared" si="4"/>
        <v>0</v>
      </c>
      <c r="AC36" s="412"/>
      <c r="AD36" s="412"/>
      <c r="AE36" s="412"/>
      <c r="AF36" s="467"/>
      <c r="AG36" s="467"/>
      <c r="AI36" s="414"/>
      <c r="AM36" s="254">
        <f>IF(AND(K36&gt;0,M36=K36),Persönliche_Daten!$AI$5,0)</f>
        <v>0</v>
      </c>
      <c r="AN36" s="254">
        <f t="shared" si="5"/>
        <v>0</v>
      </c>
      <c r="AO36" s="254">
        <f>IF(AND(L36&gt;6,L36&lt;9.01),L36-Persönliche_Daten!$AG$5,0)</f>
        <v>0</v>
      </c>
      <c r="AP36" s="254">
        <f>IF(L36&gt;9,L36-Persönliche_Daten!$AH$5,0)</f>
        <v>0</v>
      </c>
      <c r="AQ36" s="254">
        <f t="shared" si="6"/>
        <v>0</v>
      </c>
      <c r="AR36" s="254">
        <f t="shared" si="7"/>
        <v>0</v>
      </c>
      <c r="AS36" s="254">
        <f>IF(AND(O36&gt;6,O36&lt;9.01),O36-Persönliche_Daten!$AG$5,0)</f>
        <v>0</v>
      </c>
      <c r="AT36" s="254">
        <f>IF(O36&gt;9,O36-Persönliche_Daten!$AH$5,0)</f>
        <v>0</v>
      </c>
      <c r="AU36" s="254">
        <f t="shared" si="8"/>
        <v>0</v>
      </c>
      <c r="AV36" s="254">
        <f t="shared" si="9"/>
        <v>0</v>
      </c>
      <c r="AW36" s="254">
        <f t="shared" si="10"/>
        <v>0</v>
      </c>
    </row>
    <row r="37" spans="2:49" s="254" customFormat="1" ht="21.75" customHeight="1" x14ac:dyDescent="0.25">
      <c r="B37" s="328">
        <f t="shared" si="11"/>
        <v>46259</v>
      </c>
      <c r="C37" s="329">
        <f t="shared" si="12"/>
        <v>3</v>
      </c>
      <c r="D37" s="330">
        <f t="shared" si="13"/>
        <v>46259</v>
      </c>
      <c r="E37" s="263"/>
      <c r="F37" s="31"/>
      <c r="G37" s="31"/>
      <c r="H37" s="32"/>
      <c r="I37" s="251"/>
      <c r="J37" s="33"/>
      <c r="K37" s="33"/>
      <c r="L37" s="340">
        <f t="shared" si="0"/>
        <v>0</v>
      </c>
      <c r="M37" s="34"/>
      <c r="N37" s="34"/>
      <c r="O37" s="340">
        <f t="shared" si="1"/>
        <v>0</v>
      </c>
      <c r="P37" s="252"/>
      <c r="Q37" s="473">
        <f>IF(AW37&gt;0,0,IF(D37=Persönliche_Daten!$D$24,Persönliche_Daten!$H$24,IF(D37=Persönliche_Daten!$D$26,Persönliche_Daten!$H$26,IF(C37=2,Persönliche_Daten!$G$15,IF(C37=3,Persönliche_Daten!$H$15,IF(C37=4,Persönliche_Daten!$I$15,IF(C37=5,Persönliche_Daten!$J$15,IF(C37=6,Persönliche_Daten!$K$15))))))+IF(C37=7,Persönliche_Daten!$L$15,IF(C37=1,Persönliche_Daten!$M$15,0))))</f>
        <v>0</v>
      </c>
      <c r="R37" s="474"/>
      <c r="S37" s="475">
        <f t="shared" si="2"/>
        <v>0</v>
      </c>
      <c r="T37" s="474"/>
      <c r="U37" s="468">
        <f t="shared" si="3"/>
        <v>0</v>
      </c>
      <c r="V37" s="472"/>
      <c r="W37" s="468">
        <f t="shared" si="14"/>
        <v>0</v>
      </c>
      <c r="X37" s="469"/>
      <c r="Y37" s="412"/>
      <c r="Z37" s="342">
        <f t="shared" si="15"/>
        <v>0</v>
      </c>
      <c r="AA37" s="412"/>
      <c r="AB37" s="413">
        <f t="shared" si="4"/>
        <v>0</v>
      </c>
      <c r="AC37" s="412"/>
      <c r="AD37" s="412"/>
      <c r="AE37" s="412"/>
      <c r="AF37" s="467"/>
      <c r="AG37" s="467"/>
      <c r="AI37" s="414"/>
      <c r="AM37" s="254">
        <f>IF(AND(K37&gt;0,M37=K37),Persönliche_Daten!$AI$5,0)</f>
        <v>0</v>
      </c>
      <c r="AN37" s="254">
        <f t="shared" si="5"/>
        <v>0</v>
      </c>
      <c r="AO37" s="254">
        <f>IF(AND(L37&gt;6,L37&lt;9.01),L37-Persönliche_Daten!$AG$5,0)</f>
        <v>0</v>
      </c>
      <c r="AP37" s="254">
        <f>IF(L37&gt;9,L37-Persönliche_Daten!$AH$5,0)</f>
        <v>0</v>
      </c>
      <c r="AQ37" s="254">
        <f t="shared" si="6"/>
        <v>0</v>
      </c>
      <c r="AR37" s="254">
        <f t="shared" si="7"/>
        <v>0</v>
      </c>
      <c r="AS37" s="254">
        <f>IF(AND(O37&gt;6,O37&lt;9.01),O37-Persönliche_Daten!$AG$5,0)</f>
        <v>0</v>
      </c>
      <c r="AT37" s="254">
        <f>IF(O37&gt;9,O37-Persönliche_Daten!$AH$5,0)</f>
        <v>0</v>
      </c>
      <c r="AU37" s="254">
        <f t="shared" si="8"/>
        <v>0</v>
      </c>
      <c r="AV37" s="254">
        <f t="shared" si="9"/>
        <v>0</v>
      </c>
      <c r="AW37" s="254">
        <f t="shared" si="10"/>
        <v>0</v>
      </c>
    </row>
    <row r="38" spans="2:49" s="254" customFormat="1" ht="21.75" customHeight="1" x14ac:dyDescent="0.25">
      <c r="B38" s="328">
        <f t="shared" si="11"/>
        <v>46260</v>
      </c>
      <c r="C38" s="329">
        <f t="shared" si="12"/>
        <v>4</v>
      </c>
      <c r="D38" s="330">
        <f t="shared" si="13"/>
        <v>46260</v>
      </c>
      <c r="E38" s="263"/>
      <c r="F38" s="31"/>
      <c r="G38" s="31"/>
      <c r="H38" s="32"/>
      <c r="I38" s="251"/>
      <c r="J38" s="33"/>
      <c r="K38" s="33"/>
      <c r="L38" s="340">
        <f t="shared" si="0"/>
        <v>0</v>
      </c>
      <c r="M38" s="34"/>
      <c r="N38" s="34"/>
      <c r="O38" s="340">
        <f t="shared" si="1"/>
        <v>0</v>
      </c>
      <c r="P38" s="252"/>
      <c r="Q38" s="473">
        <f>IF(AW38&gt;0,0,IF(D38=Persönliche_Daten!$D$24,Persönliche_Daten!$H$24,IF(D38=Persönliche_Daten!$D$26,Persönliche_Daten!$H$26,IF(C38=2,Persönliche_Daten!$G$15,IF(C38=3,Persönliche_Daten!$H$15,IF(C38=4,Persönliche_Daten!$I$15,IF(C38=5,Persönliche_Daten!$J$15,IF(C38=6,Persönliche_Daten!$K$15))))))+IF(C38=7,Persönliche_Daten!$L$15,IF(C38=1,Persönliche_Daten!$M$15,0))))</f>
        <v>0</v>
      </c>
      <c r="R38" s="474"/>
      <c r="S38" s="475">
        <f t="shared" si="2"/>
        <v>0</v>
      </c>
      <c r="T38" s="474"/>
      <c r="U38" s="468">
        <f t="shared" si="3"/>
        <v>0</v>
      </c>
      <c r="V38" s="472"/>
      <c r="W38" s="468">
        <f t="shared" si="14"/>
        <v>0</v>
      </c>
      <c r="X38" s="469"/>
      <c r="Y38" s="412"/>
      <c r="Z38" s="342">
        <f t="shared" si="15"/>
        <v>0</v>
      </c>
      <c r="AA38" s="412"/>
      <c r="AB38" s="413">
        <f t="shared" si="4"/>
        <v>0</v>
      </c>
      <c r="AC38" s="412"/>
      <c r="AD38" s="412"/>
      <c r="AE38" s="412"/>
      <c r="AF38" s="467"/>
      <c r="AG38" s="467"/>
      <c r="AI38" s="414"/>
      <c r="AM38" s="254">
        <f>IF(AND(K38&gt;0,M38=K38),Persönliche_Daten!$AI$5,0)</f>
        <v>0</v>
      </c>
      <c r="AN38" s="254">
        <f t="shared" si="5"/>
        <v>0</v>
      </c>
      <c r="AO38" s="254">
        <f>IF(AND(L38&gt;6,L38&lt;9.01),L38-Persönliche_Daten!$AG$5,0)</f>
        <v>0</v>
      </c>
      <c r="AP38" s="254">
        <f>IF(L38&gt;9,L38-Persönliche_Daten!$AH$5,0)</f>
        <v>0</v>
      </c>
      <c r="AQ38" s="254">
        <f t="shared" si="6"/>
        <v>0</v>
      </c>
      <c r="AR38" s="254">
        <f t="shared" si="7"/>
        <v>0</v>
      </c>
      <c r="AS38" s="254">
        <f>IF(AND(O38&gt;6,O38&lt;9.01),O38-Persönliche_Daten!$AG$5,0)</f>
        <v>0</v>
      </c>
      <c r="AT38" s="254">
        <f>IF(O38&gt;9,O38-Persönliche_Daten!$AH$5,0)</f>
        <v>0</v>
      </c>
      <c r="AU38" s="254">
        <f t="shared" si="8"/>
        <v>0</v>
      </c>
      <c r="AV38" s="254">
        <f t="shared" si="9"/>
        <v>0</v>
      </c>
      <c r="AW38" s="254">
        <f t="shared" si="10"/>
        <v>0</v>
      </c>
    </row>
    <row r="39" spans="2:49" s="254" customFormat="1" ht="21.75" customHeight="1" x14ac:dyDescent="0.25">
      <c r="B39" s="328">
        <f t="shared" si="11"/>
        <v>46261</v>
      </c>
      <c r="C39" s="329">
        <f t="shared" si="12"/>
        <v>5</v>
      </c>
      <c r="D39" s="330">
        <f t="shared" si="13"/>
        <v>46261</v>
      </c>
      <c r="E39" s="263"/>
      <c r="F39" s="31"/>
      <c r="G39" s="31"/>
      <c r="H39" s="32"/>
      <c r="I39" s="251"/>
      <c r="J39" s="33"/>
      <c r="K39" s="33"/>
      <c r="L39" s="340">
        <f t="shared" si="0"/>
        <v>0</v>
      </c>
      <c r="M39" s="34"/>
      <c r="N39" s="34"/>
      <c r="O39" s="340">
        <f t="shared" si="1"/>
        <v>0</v>
      </c>
      <c r="P39" s="252"/>
      <c r="Q39" s="473">
        <f>IF(AW39&gt;0,0,IF(D39=Persönliche_Daten!$D$24,Persönliche_Daten!$H$24,IF(D39=Persönliche_Daten!$D$26,Persönliche_Daten!$H$26,IF(C39=2,Persönliche_Daten!$G$15,IF(C39=3,Persönliche_Daten!$H$15,IF(C39=4,Persönliche_Daten!$I$15,IF(C39=5,Persönliche_Daten!$J$15,IF(C39=6,Persönliche_Daten!$K$15))))))+IF(C39=7,Persönliche_Daten!$L$15,IF(C39=1,Persönliche_Daten!$M$15,0))))</f>
        <v>0</v>
      </c>
      <c r="R39" s="474"/>
      <c r="S39" s="475">
        <f t="shared" si="2"/>
        <v>0</v>
      </c>
      <c r="T39" s="474"/>
      <c r="U39" s="468">
        <f t="shared" si="3"/>
        <v>0</v>
      </c>
      <c r="V39" s="472"/>
      <c r="W39" s="468">
        <f t="shared" si="14"/>
        <v>0</v>
      </c>
      <c r="X39" s="469"/>
      <c r="Y39" s="412"/>
      <c r="Z39" s="342">
        <f t="shared" si="15"/>
        <v>0</v>
      </c>
      <c r="AA39" s="412"/>
      <c r="AB39" s="413">
        <f t="shared" si="4"/>
        <v>0</v>
      </c>
      <c r="AC39" s="412"/>
      <c r="AD39" s="412"/>
      <c r="AE39" s="412"/>
      <c r="AF39" s="467"/>
      <c r="AG39" s="467"/>
      <c r="AI39" s="414"/>
      <c r="AM39" s="254">
        <f>IF(AND(K39&gt;0,M39=K39),Persönliche_Daten!$AI$5,0)</f>
        <v>0</v>
      </c>
      <c r="AN39" s="254">
        <f t="shared" si="5"/>
        <v>0</v>
      </c>
      <c r="AO39" s="254">
        <f>IF(AND(L39&gt;6,L39&lt;9.01),L39-Persönliche_Daten!$AG$5,0)</f>
        <v>0</v>
      </c>
      <c r="AP39" s="254">
        <f>IF(L39&gt;9,L39-Persönliche_Daten!$AH$5,0)</f>
        <v>0</v>
      </c>
      <c r="AQ39" s="254">
        <f t="shared" si="6"/>
        <v>0</v>
      </c>
      <c r="AR39" s="254">
        <f t="shared" si="7"/>
        <v>0</v>
      </c>
      <c r="AS39" s="254">
        <f>IF(AND(O39&gt;6,O39&lt;9.01),O39-Persönliche_Daten!$AG$5,0)</f>
        <v>0</v>
      </c>
      <c r="AT39" s="254">
        <f>IF(O39&gt;9,O39-Persönliche_Daten!$AH$5,0)</f>
        <v>0</v>
      </c>
      <c r="AU39" s="254">
        <f t="shared" si="8"/>
        <v>0</v>
      </c>
      <c r="AV39" s="254">
        <f t="shared" si="9"/>
        <v>0</v>
      </c>
      <c r="AW39" s="254">
        <f t="shared" si="10"/>
        <v>0</v>
      </c>
    </row>
    <row r="40" spans="2:49" s="254" customFormat="1" ht="21.75" customHeight="1" x14ac:dyDescent="0.25">
      <c r="B40" s="328">
        <f t="shared" si="11"/>
        <v>46262</v>
      </c>
      <c r="C40" s="329">
        <f t="shared" si="12"/>
        <v>6</v>
      </c>
      <c r="D40" s="330">
        <f t="shared" si="13"/>
        <v>46262</v>
      </c>
      <c r="E40" s="263"/>
      <c r="F40" s="31"/>
      <c r="G40" s="31"/>
      <c r="H40" s="32"/>
      <c r="I40" s="251"/>
      <c r="J40" s="33"/>
      <c r="K40" s="33"/>
      <c r="L40" s="340">
        <f t="shared" si="0"/>
        <v>0</v>
      </c>
      <c r="M40" s="34"/>
      <c r="N40" s="34"/>
      <c r="O40" s="340">
        <f t="shared" si="1"/>
        <v>0</v>
      </c>
      <c r="P40" s="252"/>
      <c r="Q40" s="473">
        <f>IF(AW40&gt;0,0,IF(D40=Persönliche_Daten!$D$24,Persönliche_Daten!$H$24,IF(D40=Persönliche_Daten!$D$26,Persönliche_Daten!$H$26,IF(C40=2,Persönliche_Daten!$G$15,IF(C40=3,Persönliche_Daten!$H$15,IF(C40=4,Persönliche_Daten!$I$15,IF(C40=5,Persönliche_Daten!$J$15,IF(C40=6,Persönliche_Daten!$K$15))))))+IF(C40=7,Persönliche_Daten!$L$15,IF(C40=1,Persönliche_Daten!$M$15,0))))</f>
        <v>0</v>
      </c>
      <c r="R40" s="474"/>
      <c r="S40" s="475">
        <f t="shared" si="2"/>
        <v>0</v>
      </c>
      <c r="T40" s="474"/>
      <c r="U40" s="468">
        <f t="shared" si="3"/>
        <v>0</v>
      </c>
      <c r="V40" s="472"/>
      <c r="W40" s="468">
        <f t="shared" si="14"/>
        <v>0</v>
      </c>
      <c r="X40" s="469"/>
      <c r="Y40" s="412"/>
      <c r="Z40" s="342">
        <f t="shared" si="15"/>
        <v>0</v>
      </c>
      <c r="AA40" s="412"/>
      <c r="AB40" s="413">
        <f t="shared" si="4"/>
        <v>0</v>
      </c>
      <c r="AC40" s="412"/>
      <c r="AD40" s="412"/>
      <c r="AE40" s="412"/>
      <c r="AF40" s="467"/>
      <c r="AG40" s="467"/>
      <c r="AI40" s="414"/>
      <c r="AM40" s="254">
        <f>IF(AND(K40&gt;0,M40=K40),Persönliche_Daten!$AI$5,0)</f>
        <v>0</v>
      </c>
      <c r="AN40" s="254">
        <f t="shared" si="5"/>
        <v>0</v>
      </c>
      <c r="AO40" s="254">
        <f>IF(AND(L40&gt;6,L40&lt;9.01),L40-Persönliche_Daten!$AG$5,0)</f>
        <v>0</v>
      </c>
      <c r="AP40" s="254">
        <f>IF(L40&gt;9,L40-Persönliche_Daten!$AH$5,0)</f>
        <v>0</v>
      </c>
      <c r="AQ40" s="254">
        <f t="shared" si="6"/>
        <v>0</v>
      </c>
      <c r="AR40" s="254">
        <f t="shared" si="7"/>
        <v>0</v>
      </c>
      <c r="AS40" s="254">
        <f>IF(AND(O40&gt;6,O40&lt;9.01),O40-Persönliche_Daten!$AG$5,0)</f>
        <v>0</v>
      </c>
      <c r="AT40" s="254">
        <f>IF(O40&gt;9,O40-Persönliche_Daten!$AH$5,0)</f>
        <v>0</v>
      </c>
      <c r="AU40" s="254">
        <f t="shared" si="8"/>
        <v>0</v>
      </c>
      <c r="AV40" s="254">
        <f t="shared" si="9"/>
        <v>0</v>
      </c>
      <c r="AW40" s="254">
        <f t="shared" si="10"/>
        <v>0</v>
      </c>
    </row>
    <row r="41" spans="2:49" s="254" customFormat="1" ht="21.75" customHeight="1" x14ac:dyDescent="0.25">
      <c r="B41" s="328">
        <f t="shared" si="11"/>
        <v>46263</v>
      </c>
      <c r="C41" s="329">
        <f t="shared" si="12"/>
        <v>7</v>
      </c>
      <c r="D41" s="330">
        <f t="shared" si="13"/>
        <v>46263</v>
      </c>
      <c r="E41" s="263"/>
      <c r="F41" s="31"/>
      <c r="G41" s="31"/>
      <c r="H41" s="32"/>
      <c r="I41" s="251"/>
      <c r="J41" s="33"/>
      <c r="K41" s="33"/>
      <c r="L41" s="340">
        <f t="shared" si="0"/>
        <v>0</v>
      </c>
      <c r="M41" s="34"/>
      <c r="N41" s="34"/>
      <c r="O41" s="340">
        <f t="shared" si="1"/>
        <v>0</v>
      </c>
      <c r="P41" s="252"/>
      <c r="Q41" s="473">
        <f>IF(AW41&gt;0,0,IF(D41=Persönliche_Daten!$D$24,Persönliche_Daten!$H$24,IF(D41=Persönliche_Daten!$D$26,Persönliche_Daten!$H$26,IF(C41=2,Persönliche_Daten!$G$15,IF(C41=3,Persönliche_Daten!$H$15,IF(C41=4,Persönliche_Daten!$I$15,IF(C41=5,Persönliche_Daten!$J$15,IF(C41=6,Persönliche_Daten!$K$15))))))+IF(C41=7,Persönliche_Daten!$L$15,IF(C41=1,Persönliche_Daten!$M$15,0))))</f>
        <v>0</v>
      </c>
      <c r="R41" s="474"/>
      <c r="S41" s="475">
        <f t="shared" si="2"/>
        <v>0</v>
      </c>
      <c r="T41" s="474"/>
      <c r="U41" s="468">
        <f t="shared" si="3"/>
        <v>0</v>
      </c>
      <c r="V41" s="472"/>
      <c r="W41" s="468">
        <f t="shared" si="14"/>
        <v>0</v>
      </c>
      <c r="X41" s="469"/>
      <c r="Y41" s="412"/>
      <c r="Z41" s="342">
        <f t="shared" si="15"/>
        <v>0</v>
      </c>
      <c r="AA41" s="412"/>
      <c r="AB41" s="413">
        <f t="shared" si="4"/>
        <v>0</v>
      </c>
      <c r="AC41" s="412"/>
      <c r="AD41" s="412"/>
      <c r="AE41" s="412"/>
      <c r="AF41" s="467"/>
      <c r="AG41" s="467"/>
      <c r="AI41" s="414"/>
      <c r="AM41" s="254">
        <f>IF(AND(K41&gt;0,M41=K41),Persönliche_Daten!$AI$5,0)</f>
        <v>0</v>
      </c>
      <c r="AN41" s="254">
        <f t="shared" si="5"/>
        <v>0</v>
      </c>
      <c r="AO41" s="254">
        <f>IF(AND(L41&gt;6,L41&lt;9.01),L41-Persönliche_Daten!$AG$5,0)</f>
        <v>0</v>
      </c>
      <c r="AP41" s="254">
        <f>IF(L41&gt;9,L41-Persönliche_Daten!$AH$5,0)</f>
        <v>0</v>
      </c>
      <c r="AQ41" s="254">
        <f t="shared" si="6"/>
        <v>0</v>
      </c>
      <c r="AR41" s="254">
        <f t="shared" si="7"/>
        <v>0</v>
      </c>
      <c r="AS41" s="254">
        <f>IF(AND(O41&gt;6,O41&lt;9.01),O41-Persönliche_Daten!$AG$5,0)</f>
        <v>0</v>
      </c>
      <c r="AT41" s="254">
        <f>IF(O41&gt;9,O41-Persönliche_Daten!$AH$5,0)</f>
        <v>0</v>
      </c>
      <c r="AU41" s="254">
        <f t="shared" si="8"/>
        <v>0</v>
      </c>
      <c r="AV41" s="254">
        <f t="shared" si="9"/>
        <v>0</v>
      </c>
      <c r="AW41" s="254">
        <f t="shared" si="10"/>
        <v>0</v>
      </c>
    </row>
    <row r="42" spans="2:49" s="254" customFormat="1" ht="21.75" customHeight="1" x14ac:dyDescent="0.25">
      <c r="B42" s="328">
        <f t="shared" si="11"/>
        <v>46264</v>
      </c>
      <c r="C42" s="329">
        <f t="shared" si="12"/>
        <v>1</v>
      </c>
      <c r="D42" s="330">
        <f t="shared" si="13"/>
        <v>46264</v>
      </c>
      <c r="E42" s="263"/>
      <c r="F42" s="31"/>
      <c r="G42" s="31"/>
      <c r="H42" s="32"/>
      <c r="I42" s="251"/>
      <c r="J42" s="33"/>
      <c r="K42" s="33"/>
      <c r="L42" s="340">
        <f t="shared" si="0"/>
        <v>0</v>
      </c>
      <c r="M42" s="34"/>
      <c r="N42" s="34"/>
      <c r="O42" s="340">
        <f t="shared" si="1"/>
        <v>0</v>
      </c>
      <c r="P42" s="252"/>
      <c r="Q42" s="473">
        <f>IF(AW42&gt;0,0,IF(D42=Persönliche_Daten!$D$24,Persönliche_Daten!$H$24,IF(D42=Persönliche_Daten!$D$26,Persönliche_Daten!$H$26,IF(C42=2,Persönliche_Daten!$G$15,IF(C42=3,Persönliche_Daten!$H$15,IF(C42=4,Persönliche_Daten!$I$15,IF(C42=5,Persönliche_Daten!$J$15,IF(C42=6,Persönliche_Daten!$K$15))))))+IF(C42=7,Persönliche_Daten!$L$15,IF(C42=1,Persönliche_Daten!$M$15,0))))</f>
        <v>0</v>
      </c>
      <c r="R42" s="474"/>
      <c r="S42" s="475">
        <f t="shared" si="2"/>
        <v>0</v>
      </c>
      <c r="T42" s="474"/>
      <c r="U42" s="468">
        <f t="shared" si="3"/>
        <v>0</v>
      </c>
      <c r="V42" s="472"/>
      <c r="W42" s="468">
        <f t="shared" si="14"/>
        <v>0</v>
      </c>
      <c r="X42" s="469"/>
      <c r="Y42" s="412"/>
      <c r="Z42" s="342">
        <f t="shared" si="15"/>
        <v>0</v>
      </c>
      <c r="AA42" s="412"/>
      <c r="AB42" s="413">
        <f t="shared" si="4"/>
        <v>0</v>
      </c>
      <c r="AC42" s="412"/>
      <c r="AD42" s="412"/>
      <c r="AE42" s="412"/>
      <c r="AF42" s="467"/>
      <c r="AG42" s="467"/>
      <c r="AI42" s="414"/>
      <c r="AM42" s="254">
        <f>IF(AND(K42&gt;0,M42=K42),Persönliche_Daten!$AI$5,0)</f>
        <v>0</v>
      </c>
      <c r="AN42" s="254">
        <f t="shared" si="5"/>
        <v>0</v>
      </c>
      <c r="AO42" s="254">
        <f>IF(AND(L42&gt;6,L42&lt;9.01),L42-Persönliche_Daten!$AG$5,0)</f>
        <v>0</v>
      </c>
      <c r="AP42" s="254">
        <f>IF(L42&gt;9,L42-Persönliche_Daten!$AH$5,0)</f>
        <v>0</v>
      </c>
      <c r="AQ42" s="254">
        <f t="shared" si="6"/>
        <v>0</v>
      </c>
      <c r="AR42" s="254">
        <f t="shared" si="7"/>
        <v>0</v>
      </c>
      <c r="AS42" s="254">
        <f>IF(AND(O42&gt;6,O42&lt;9.01),O42-Persönliche_Daten!$AG$5,0)</f>
        <v>0</v>
      </c>
      <c r="AT42" s="254">
        <f>IF(O42&gt;9,O42-Persönliche_Daten!$AH$5,0)</f>
        <v>0</v>
      </c>
      <c r="AU42" s="254">
        <f t="shared" si="8"/>
        <v>0</v>
      </c>
      <c r="AV42" s="254">
        <f t="shared" si="9"/>
        <v>0</v>
      </c>
      <c r="AW42" s="254">
        <f t="shared" si="10"/>
        <v>0</v>
      </c>
    </row>
    <row r="43" spans="2:49" s="254" customFormat="1" ht="21.75" customHeight="1" x14ac:dyDescent="0.25">
      <c r="B43" s="331">
        <f t="shared" si="11"/>
        <v>46265</v>
      </c>
      <c r="C43" s="332">
        <f t="shared" si="12"/>
        <v>2</v>
      </c>
      <c r="D43" s="333">
        <f t="shared" si="13"/>
        <v>46265</v>
      </c>
      <c r="E43" s="263"/>
      <c r="F43" s="31"/>
      <c r="G43" s="31"/>
      <c r="H43" s="32"/>
      <c r="I43" s="251"/>
      <c r="J43" s="33"/>
      <c r="K43" s="33"/>
      <c r="L43" s="340">
        <f t="shared" si="0"/>
        <v>0</v>
      </c>
      <c r="M43" s="34"/>
      <c r="N43" s="34"/>
      <c r="O43" s="340">
        <f t="shared" si="1"/>
        <v>0</v>
      </c>
      <c r="P43" s="252"/>
      <c r="Q43" s="473">
        <f>IF(AW43&gt;0,0,IF(D43=Persönliche_Daten!$D$24,Persönliche_Daten!$H$24,IF(D43=Persönliche_Daten!$D$26,Persönliche_Daten!$H$26,IF(C43=2,Persönliche_Daten!$G$15,IF(C43=3,Persönliche_Daten!$H$15,IF(C43=4,Persönliche_Daten!$I$15,IF(C43=5,Persönliche_Daten!$J$15,IF(C43=6,Persönliche_Daten!$K$15))))))+IF(C43=7,Persönliche_Daten!$L$15,IF(C43=1,Persönliche_Daten!$M$15,0))))</f>
        <v>0</v>
      </c>
      <c r="R43" s="474"/>
      <c r="S43" s="475">
        <f t="shared" si="2"/>
        <v>0</v>
      </c>
      <c r="T43" s="474"/>
      <c r="U43" s="468">
        <f t="shared" si="3"/>
        <v>0</v>
      </c>
      <c r="V43" s="472"/>
      <c r="W43" s="468">
        <f t="shared" si="14"/>
        <v>0</v>
      </c>
      <c r="X43" s="469"/>
      <c r="Y43" s="412"/>
      <c r="Z43" s="342">
        <f t="shared" si="15"/>
        <v>0</v>
      </c>
      <c r="AA43" s="412"/>
      <c r="AB43" s="415">
        <f t="shared" si="4"/>
        <v>0</v>
      </c>
      <c r="AC43" s="412"/>
      <c r="AD43" s="412"/>
      <c r="AE43" s="412"/>
      <c r="AF43" s="467"/>
      <c r="AG43" s="467"/>
      <c r="AI43" s="414"/>
      <c r="AK43" s="416"/>
      <c r="AM43" s="254">
        <f>IF(AND(K43&gt;0,M43=K43),Persönliche_Daten!$AI$5,0)</f>
        <v>0</v>
      </c>
      <c r="AN43" s="254">
        <f t="shared" si="5"/>
        <v>0</v>
      </c>
      <c r="AO43" s="254">
        <f>IF(AND(L43&gt;6,L43&lt;9.01),L43-Persönliche_Daten!$AG$5,0)</f>
        <v>0</v>
      </c>
      <c r="AP43" s="254">
        <f>IF(L43&gt;9,L43-Persönliche_Daten!$AH$5,0)</f>
        <v>0</v>
      </c>
      <c r="AQ43" s="254">
        <f t="shared" si="6"/>
        <v>0</v>
      </c>
      <c r="AR43" s="254">
        <f t="shared" si="7"/>
        <v>0</v>
      </c>
      <c r="AS43" s="254">
        <f>IF(AND(O43&gt;6,O43&lt;9.01),O43-Persönliche_Daten!$AG$5,0)</f>
        <v>0</v>
      </c>
      <c r="AT43" s="254">
        <f>IF(O43&gt;9,O43-Persönliche_Daten!$AH$5,0)</f>
        <v>0</v>
      </c>
      <c r="AU43" s="254">
        <f t="shared" si="8"/>
        <v>0</v>
      </c>
      <c r="AV43" s="254">
        <f t="shared" si="9"/>
        <v>0</v>
      </c>
      <c r="AW43" s="254">
        <f t="shared" si="10"/>
        <v>0</v>
      </c>
    </row>
    <row r="44" spans="2:49" s="254" customFormat="1" ht="15" customHeight="1" x14ac:dyDescent="0.25">
      <c r="B44" s="334"/>
      <c r="C44" s="324"/>
      <c r="D44" s="324"/>
      <c r="E44" s="324"/>
      <c r="F44" s="239"/>
      <c r="G44" s="239"/>
      <c r="H44" s="255" t="s">
        <v>28</v>
      </c>
      <c r="I44" s="239"/>
      <c r="J44" s="239"/>
      <c r="K44" s="511"/>
      <c r="L44" s="511"/>
      <c r="M44" s="256"/>
      <c r="N44" s="512"/>
      <c r="O44" s="512"/>
      <c r="P44" s="256"/>
      <c r="Q44" s="494">
        <f>SUM(Q13:R43)</f>
        <v>0</v>
      </c>
      <c r="R44" s="495"/>
      <c r="S44" s="506">
        <f>SUM(S13:T43)</f>
        <v>0</v>
      </c>
      <c r="T44" s="507"/>
      <c r="U44" s="470"/>
      <c r="V44" s="471"/>
      <c r="W44" s="504">
        <f>IF(S44=0,W43,S44-Q44)</f>
        <v>0</v>
      </c>
      <c r="X44" s="505"/>
      <c r="Y44" s="256"/>
      <c r="Z44" s="352"/>
      <c r="AA44" s="256"/>
      <c r="AB44" s="257">
        <f>SUM(AB13:AB43)</f>
        <v>0</v>
      </c>
      <c r="AC44" s="256"/>
      <c r="AD44" s="256"/>
      <c r="AE44" s="256"/>
      <c r="AF44" s="467"/>
      <c r="AG44" s="467"/>
    </row>
    <row r="45" spans="2:49" s="254" customFormat="1" ht="6" customHeight="1" x14ac:dyDescent="0.25">
      <c r="B45" s="446"/>
      <c r="C45" s="239"/>
      <c r="D45" s="239"/>
      <c r="E45" s="239"/>
      <c r="F45" s="239"/>
      <c r="G45" s="239"/>
      <c r="H45" s="239"/>
      <c r="I45" s="239"/>
      <c r="J45" s="239"/>
      <c r="K45" s="448"/>
      <c r="L45" s="448"/>
      <c r="M45" s="256"/>
      <c r="N45" s="449"/>
      <c r="O45" s="449"/>
      <c r="P45" s="256"/>
      <c r="Q45" s="450"/>
      <c r="R45" s="450"/>
      <c r="S45" s="450"/>
      <c r="T45" s="450"/>
      <c r="U45" s="450"/>
      <c r="V45" s="450"/>
      <c r="W45" s="450"/>
      <c r="X45" s="451"/>
      <c r="Y45" s="256"/>
      <c r="Z45" s="447"/>
      <c r="AA45" s="256"/>
      <c r="AB45" s="258"/>
      <c r="AC45" s="256"/>
      <c r="AD45" s="256"/>
      <c r="AE45" s="256"/>
      <c r="AF45" s="437"/>
      <c r="AG45" s="437"/>
    </row>
    <row r="46" spans="2:49" s="254" customFormat="1" ht="15" customHeight="1" x14ac:dyDescent="0.25">
      <c r="B46" s="446"/>
      <c r="C46" s="239"/>
      <c r="D46" s="239"/>
      <c r="E46" s="239"/>
      <c r="F46" s="239"/>
      <c r="G46" s="239"/>
      <c r="H46" s="452" t="s">
        <v>29</v>
      </c>
      <c r="I46" s="239"/>
      <c r="J46" s="239"/>
      <c r="K46" s="498">
        <f>SUM(L13:L43)/24</f>
        <v>0</v>
      </c>
      <c r="L46" s="499"/>
      <c r="M46" s="324"/>
      <c r="N46" s="498">
        <f>SUM(O13:O43)/24</f>
        <v>0</v>
      </c>
      <c r="O46" s="499"/>
      <c r="P46" s="356"/>
      <c r="Q46" s="356"/>
      <c r="R46" s="357"/>
      <c r="S46" s="500">
        <f>K46+N46</f>
        <v>0</v>
      </c>
      <c r="T46" s="501"/>
      <c r="U46" s="348"/>
      <c r="V46" s="348"/>
      <c r="W46" s="502">
        <f>W44</f>
        <v>0</v>
      </c>
      <c r="X46" s="503"/>
      <c r="Y46" s="255"/>
      <c r="Z46" s="453"/>
      <c r="AA46" s="255"/>
      <c r="AB46" s="259"/>
      <c r="AC46" s="255"/>
      <c r="AD46" s="255"/>
      <c r="AE46" s="255"/>
      <c r="AF46" s="255"/>
      <c r="AG46" s="255"/>
      <c r="AK46" s="260">
        <f>AJ46-AJ46-AJ46</f>
        <v>0</v>
      </c>
      <c r="AL46" s="487"/>
      <c r="AM46" s="487"/>
    </row>
    <row r="47" spans="2:49" s="254" customFormat="1" ht="15" customHeight="1" x14ac:dyDescent="0.25">
      <c r="B47" s="446"/>
      <c r="C47" s="239"/>
      <c r="D47" s="239"/>
      <c r="E47" s="239"/>
      <c r="F47" s="239"/>
      <c r="G47" s="239"/>
      <c r="H47" s="239"/>
      <c r="I47" s="239"/>
      <c r="J47" s="239"/>
      <c r="K47" s="239"/>
      <c r="L47" s="239"/>
      <c r="M47" s="239"/>
      <c r="N47" s="239"/>
      <c r="O47" s="239"/>
      <c r="P47" s="239"/>
      <c r="Q47" s="239"/>
      <c r="R47" s="239"/>
      <c r="S47" s="239"/>
      <c r="T47" s="255" t="s">
        <v>109</v>
      </c>
      <c r="U47" s="239"/>
      <c r="V47" s="239"/>
      <c r="W47" s="496">
        <v>0</v>
      </c>
      <c r="X47" s="497"/>
      <c r="Y47" s="239"/>
      <c r="Z47" s="454"/>
      <c r="AA47" s="239"/>
      <c r="AB47" s="417"/>
      <c r="AC47" s="239"/>
      <c r="AD47" s="239"/>
      <c r="AE47" s="239"/>
      <c r="AF47" s="239"/>
      <c r="AG47" s="239"/>
      <c r="AK47" s="418"/>
    </row>
    <row r="48" spans="2:49" s="254" customFormat="1" ht="15" customHeight="1" x14ac:dyDescent="0.25">
      <c r="B48" s="446"/>
      <c r="C48" s="239"/>
      <c r="D48" s="239"/>
      <c r="E48" s="239"/>
      <c r="F48" s="239"/>
      <c r="G48" s="239"/>
      <c r="H48" s="239"/>
      <c r="I48" s="239"/>
      <c r="J48" s="239"/>
      <c r="K48" s="239"/>
      <c r="L48" s="239"/>
      <c r="M48" s="239"/>
      <c r="N48" s="239"/>
      <c r="O48" s="239"/>
      <c r="P48" s="239"/>
      <c r="Q48" s="239"/>
      <c r="R48" s="239"/>
      <c r="S48" s="239"/>
      <c r="T48" s="255" t="s">
        <v>31</v>
      </c>
      <c r="U48" s="239"/>
      <c r="V48" s="239"/>
      <c r="W48" s="488">
        <f>Juli!W49</f>
        <v>0</v>
      </c>
      <c r="X48" s="489"/>
      <c r="Y48" s="239"/>
      <c r="Z48" s="454"/>
      <c r="AA48" s="239"/>
      <c r="AB48" s="417"/>
      <c r="AC48" s="239"/>
      <c r="AD48" s="239"/>
      <c r="AE48" s="239"/>
      <c r="AF48" s="239"/>
      <c r="AG48" s="239"/>
    </row>
    <row r="49" spans="2:39" s="254" customFormat="1" ht="15" customHeight="1" thickBot="1" x14ac:dyDescent="0.3">
      <c r="B49" s="446"/>
      <c r="C49" s="239"/>
      <c r="D49" s="239"/>
      <c r="E49" s="239"/>
      <c r="F49" s="239"/>
      <c r="G49" s="239"/>
      <c r="H49" s="239"/>
      <c r="I49" s="239"/>
      <c r="J49" s="455"/>
      <c r="K49" s="455"/>
      <c r="L49" s="239"/>
      <c r="M49" s="239"/>
      <c r="N49" s="239"/>
      <c r="O49" s="239"/>
      <c r="P49" s="239"/>
      <c r="Q49" s="239"/>
      <c r="R49" s="239"/>
      <c r="S49" s="239"/>
      <c r="T49" s="255" t="s">
        <v>32</v>
      </c>
      <c r="U49" s="239"/>
      <c r="V49" s="239"/>
      <c r="W49" s="492">
        <f>W46+W48-W47</f>
        <v>0</v>
      </c>
      <c r="X49" s="493"/>
      <c r="Y49" s="239"/>
      <c r="Z49" s="454"/>
      <c r="AA49" s="239"/>
      <c r="AB49" s="417"/>
      <c r="AC49" s="239"/>
      <c r="AD49" s="239"/>
      <c r="AE49" s="239"/>
      <c r="AF49" s="239"/>
      <c r="AG49" s="239"/>
      <c r="AJ49" s="412">
        <f>ROUNDDOWN(W49,0)</f>
        <v>0</v>
      </c>
      <c r="AK49" s="412">
        <f>ROUND(W49-AJ49,2)</f>
        <v>0</v>
      </c>
      <c r="AL49" s="419">
        <f>ROUND(AK49*60,0)</f>
        <v>0</v>
      </c>
      <c r="AM49" s="254" t="str">
        <f>AJ49&amp;" "&amp;"Std."&amp;" "&amp;AL49&amp;" "&amp;"Min."</f>
        <v>0 Std. 0 Min.</v>
      </c>
    </row>
    <row r="50" spans="2:39" s="254" customFormat="1" ht="15" customHeight="1" thickTop="1" x14ac:dyDescent="0.25">
      <c r="B50" s="446"/>
      <c r="C50" s="239"/>
      <c r="Q50" s="239"/>
      <c r="R50" s="239"/>
      <c r="S50" s="239"/>
      <c r="T50" s="239"/>
      <c r="U50" s="239"/>
      <c r="V50" s="239"/>
      <c r="W50" s="324"/>
      <c r="X50" s="360"/>
      <c r="Y50" s="239"/>
      <c r="Z50" s="454"/>
      <c r="AA50" s="239"/>
      <c r="AB50" s="417"/>
      <c r="AC50" s="239"/>
      <c r="AD50" s="239"/>
      <c r="AE50" s="239"/>
      <c r="AF50" s="239"/>
      <c r="AG50" s="239"/>
    </row>
    <row r="51" spans="2:39" s="254" customFormat="1" ht="15" customHeight="1" x14ac:dyDescent="0.25">
      <c r="B51" s="456"/>
      <c r="C51" s="457"/>
      <c r="D51" s="457"/>
      <c r="E51" s="457"/>
      <c r="F51" s="457"/>
      <c r="G51" s="457"/>
      <c r="H51" s="457"/>
      <c r="I51" s="239"/>
      <c r="J51" s="239"/>
      <c r="K51" s="457"/>
      <c r="L51" s="457"/>
      <c r="M51" s="457"/>
      <c r="N51" s="457"/>
      <c r="O51" s="457"/>
      <c r="P51" s="457"/>
      <c r="Q51" s="239"/>
      <c r="R51" s="239"/>
      <c r="S51" s="239"/>
      <c r="T51" s="363"/>
      <c r="U51" s="364"/>
      <c r="V51" s="364"/>
      <c r="W51" s="364"/>
      <c r="X51" s="365" t="str">
        <f>AM49</f>
        <v>0 Std. 0 Min.</v>
      </c>
      <c r="Y51" s="239"/>
      <c r="Z51" s="454"/>
      <c r="AA51" s="239"/>
      <c r="AB51" s="417"/>
      <c r="AC51" s="239"/>
      <c r="AD51" s="239"/>
      <c r="AE51" s="239"/>
      <c r="AF51" s="239"/>
      <c r="AG51" s="239"/>
    </row>
    <row r="52" spans="2:39" x14ac:dyDescent="0.25">
      <c r="B52" s="446" t="s">
        <v>27</v>
      </c>
      <c r="C52" s="239"/>
      <c r="D52" s="239"/>
      <c r="E52" s="239"/>
      <c r="F52" s="239"/>
      <c r="G52" s="239"/>
      <c r="H52" s="239"/>
      <c r="I52" s="239"/>
      <c r="J52" s="239"/>
      <c r="K52" s="239" t="s">
        <v>33</v>
      </c>
      <c r="L52" s="239"/>
      <c r="M52" s="239"/>
      <c r="N52" s="239"/>
      <c r="O52" s="239"/>
      <c r="P52" s="239"/>
      <c r="Q52" s="236"/>
      <c r="R52" s="236"/>
      <c r="S52" s="223"/>
      <c r="T52" s="223"/>
      <c r="U52" s="223"/>
      <c r="V52" s="223"/>
      <c r="W52" s="223"/>
      <c r="X52" s="444"/>
      <c r="Y52" s="223"/>
      <c r="Z52" s="245"/>
      <c r="AA52" s="223"/>
      <c r="AB52" s="246"/>
      <c r="AC52" s="223"/>
      <c r="AD52" s="223"/>
      <c r="AE52" s="223"/>
      <c r="AF52" s="236"/>
      <c r="AG52" s="236"/>
    </row>
    <row r="53" spans="2:39" x14ac:dyDescent="0.25">
      <c r="B53" s="458" t="s">
        <v>101</v>
      </c>
      <c r="C53" s="459"/>
      <c r="D53" s="459"/>
      <c r="E53" s="459"/>
      <c r="F53" s="459"/>
      <c r="G53" s="459"/>
      <c r="H53" s="459"/>
      <c r="I53" s="459"/>
      <c r="J53" s="459"/>
      <c r="K53" s="459"/>
      <c r="L53" s="459"/>
      <c r="M53" s="459"/>
      <c r="N53" s="459"/>
      <c r="O53" s="459"/>
      <c r="P53" s="459"/>
      <c r="Q53" s="460"/>
      <c r="R53" s="460"/>
      <c r="S53" s="459"/>
      <c r="T53" s="459"/>
      <c r="U53" s="459"/>
      <c r="V53" s="459"/>
      <c r="W53" s="459"/>
      <c r="X53" s="461"/>
      <c r="Y53" s="223"/>
      <c r="Z53" s="245"/>
      <c r="AA53" s="223"/>
      <c r="AB53" s="246"/>
      <c r="AC53" s="223"/>
      <c r="AD53" s="223"/>
      <c r="AE53" s="223"/>
      <c r="AF53" s="236"/>
      <c r="AG53" s="236"/>
    </row>
    <row r="91" spans="2:51" x14ac:dyDescent="0.25">
      <c r="AY91" s="276"/>
    </row>
    <row r="92" spans="2:51" x14ac:dyDescent="0.25">
      <c r="AY92" s="276"/>
    </row>
    <row r="93" spans="2:51" x14ac:dyDescent="0.25">
      <c r="AY93" s="276"/>
    </row>
    <row r="94" spans="2:51" x14ac:dyDescent="0.25">
      <c r="AY94" s="276"/>
    </row>
    <row r="95" spans="2:51" x14ac:dyDescent="0.25">
      <c r="B95" s="276"/>
      <c r="C95" s="276"/>
      <c r="D95" s="276"/>
      <c r="E95" s="276"/>
      <c r="F95" s="276"/>
      <c r="G95" s="276"/>
      <c r="H95" s="276"/>
      <c r="I95" s="276"/>
      <c r="J95" s="276"/>
      <c r="K95" s="276"/>
      <c r="L95" s="276"/>
      <c r="M95" s="276"/>
      <c r="N95" s="276"/>
      <c r="O95" s="276"/>
      <c r="P95" s="276"/>
      <c r="Q95" s="277"/>
      <c r="R95" s="277"/>
      <c r="S95" s="276"/>
      <c r="T95" s="276"/>
      <c r="U95" s="276"/>
      <c r="V95" s="276"/>
      <c r="W95" s="276"/>
      <c r="X95" s="276"/>
      <c r="Y95" s="276"/>
      <c r="Z95" s="370"/>
      <c r="AA95" s="276"/>
      <c r="AB95" s="371"/>
      <c r="AC95" s="276"/>
      <c r="AD95" s="276"/>
      <c r="AE95" s="276"/>
      <c r="AF95" s="277"/>
      <c r="AG95" s="277"/>
      <c r="AH95" s="276"/>
      <c r="AI95" s="276"/>
      <c r="AJ95" s="276"/>
      <c r="AK95" s="276"/>
      <c r="AL95" s="276"/>
      <c r="AM95" s="276"/>
      <c r="AN95" s="276"/>
      <c r="AO95" s="276"/>
      <c r="AP95" s="276"/>
      <c r="AQ95" s="276"/>
      <c r="AR95" s="276"/>
      <c r="AS95" s="276"/>
      <c r="AT95" s="276"/>
      <c r="AU95" s="276"/>
      <c r="AV95" s="276"/>
      <c r="AW95" s="276"/>
      <c r="AX95" s="276"/>
      <c r="AY95" s="276"/>
    </row>
    <row r="96" spans="2:51" x14ac:dyDescent="0.25">
      <c r="B96" s="276"/>
      <c r="C96" s="276"/>
      <c r="D96" s="276"/>
      <c r="E96" s="276"/>
      <c r="F96" s="276"/>
      <c r="G96" s="276"/>
      <c r="H96" s="276"/>
      <c r="I96" s="276"/>
      <c r="J96" s="276"/>
      <c r="K96" s="276"/>
      <c r="L96" s="276"/>
      <c r="M96" s="276"/>
      <c r="N96" s="276"/>
      <c r="O96" s="276"/>
      <c r="P96" s="276"/>
      <c r="Q96" s="277"/>
      <c r="R96" s="277"/>
      <c r="S96" s="276"/>
      <c r="T96" s="276"/>
      <c r="U96" s="276"/>
      <c r="V96" s="276"/>
      <c r="W96" s="276"/>
      <c r="X96" s="276"/>
      <c r="Y96" s="276"/>
      <c r="Z96" s="370"/>
      <c r="AA96" s="276"/>
      <c r="AB96" s="371"/>
      <c r="AC96" s="276"/>
      <c r="AD96" s="276"/>
      <c r="AE96" s="276"/>
      <c r="AF96" s="277"/>
      <c r="AG96" s="277"/>
      <c r="AH96" s="276"/>
      <c r="AI96" s="276"/>
      <c r="AJ96" s="276"/>
      <c r="AK96" s="276"/>
      <c r="AL96" s="276"/>
      <c r="AM96" s="276"/>
      <c r="AN96" s="276"/>
      <c r="AO96" s="276"/>
      <c r="AP96" s="276"/>
      <c r="AQ96" s="276"/>
      <c r="AR96" s="276"/>
      <c r="AS96" s="276"/>
      <c r="AT96" s="276"/>
      <c r="AU96" s="276"/>
      <c r="AV96" s="276"/>
      <c r="AW96" s="276"/>
      <c r="AX96" s="276"/>
      <c r="AY96" s="276"/>
    </row>
    <row r="97" spans="2:51" x14ac:dyDescent="0.25">
      <c r="B97" s="276"/>
      <c r="C97" s="276"/>
      <c r="D97" s="276"/>
      <c r="E97" s="276"/>
      <c r="F97" s="276"/>
      <c r="G97" s="276"/>
      <c r="H97" s="276"/>
      <c r="I97" s="276"/>
      <c r="J97" s="276"/>
      <c r="K97" s="276"/>
      <c r="L97" s="276"/>
      <c r="M97" s="276"/>
      <c r="N97" s="276"/>
      <c r="O97" s="276"/>
      <c r="P97" s="276"/>
      <c r="Q97" s="277"/>
      <c r="R97" s="277"/>
      <c r="S97" s="276"/>
      <c r="T97" s="276"/>
      <c r="U97" s="276"/>
      <c r="V97" s="276"/>
      <c r="W97" s="276"/>
      <c r="X97" s="276"/>
      <c r="Y97" s="276"/>
      <c r="Z97" s="370"/>
      <c r="AA97" s="276"/>
      <c r="AB97" s="371"/>
      <c r="AC97" s="276"/>
      <c r="AD97" s="276"/>
      <c r="AE97" s="276"/>
      <c r="AF97" s="277"/>
      <c r="AG97" s="277"/>
      <c r="AH97" s="276"/>
      <c r="AI97" s="276"/>
      <c r="AJ97" s="276"/>
      <c r="AK97" s="276"/>
      <c r="AL97" s="276"/>
      <c r="AM97" s="276"/>
      <c r="AN97" s="276"/>
      <c r="AO97" s="276"/>
      <c r="AP97" s="276"/>
      <c r="AQ97" s="276"/>
      <c r="AR97" s="276"/>
      <c r="AS97" s="276"/>
      <c r="AT97" s="276"/>
      <c r="AU97" s="276"/>
      <c r="AV97" s="276"/>
      <c r="AW97" s="276"/>
      <c r="AX97" s="276"/>
      <c r="AY97" s="276"/>
    </row>
    <row r="98" spans="2:51" x14ac:dyDescent="0.25">
      <c r="B98" s="276"/>
      <c r="C98" s="276"/>
      <c r="D98" s="276"/>
      <c r="E98" s="276"/>
      <c r="F98" s="276"/>
      <c r="G98" s="276"/>
      <c r="H98" s="276"/>
      <c r="I98" s="276"/>
      <c r="J98" s="276"/>
      <c r="K98" s="276"/>
      <c r="L98" s="276"/>
      <c r="M98" s="276"/>
      <c r="N98" s="276"/>
      <c r="O98" s="276"/>
      <c r="P98" s="276"/>
      <c r="Q98" s="277"/>
      <c r="R98" s="277"/>
      <c r="S98" s="276"/>
      <c r="T98" s="276"/>
      <c r="U98" s="276"/>
      <c r="V98" s="276"/>
      <c r="W98" s="276"/>
      <c r="X98" s="276"/>
      <c r="Y98" s="276"/>
      <c r="Z98" s="370"/>
      <c r="AA98" s="276"/>
      <c r="AB98" s="371"/>
      <c r="AC98" s="276"/>
      <c r="AD98" s="276"/>
      <c r="AE98" s="276"/>
      <c r="AF98" s="277"/>
      <c r="AG98" s="277"/>
      <c r="AH98" s="276"/>
      <c r="AI98" s="276"/>
      <c r="AJ98" s="276"/>
      <c r="AK98" s="276"/>
      <c r="AL98" s="276"/>
      <c r="AM98" s="276"/>
      <c r="AN98" s="276"/>
      <c r="AO98" s="276"/>
      <c r="AP98" s="276"/>
      <c r="AQ98" s="276"/>
      <c r="AR98" s="276"/>
      <c r="AS98" s="276"/>
      <c r="AT98" s="276"/>
      <c r="AU98" s="276"/>
      <c r="AV98" s="276"/>
      <c r="AW98" s="276"/>
      <c r="AX98" s="276"/>
      <c r="AY98" s="276"/>
    </row>
  </sheetData>
  <sheetProtection algorithmName="SHA-512" hashValue="qVRWvnJ6nF7nwsDFYNbUMZf8uNJm7E04AZiKI5y1/pRI//XmAGJj23q9Fo6fM61MEZJFzA1nlo+BgVIhEVTopw==" saltValue="z0JpOCU8RFRlu9Y20KnYXA==" spinCount="100000" sheet="1" objects="1" scenarios="1"/>
  <mergeCells count="178">
    <mergeCell ref="AL46:AM46"/>
    <mergeCell ref="W48:X48"/>
    <mergeCell ref="W49:X49"/>
    <mergeCell ref="K46:L46"/>
    <mergeCell ref="N46:O46"/>
    <mergeCell ref="S46:T46"/>
    <mergeCell ref="W46:X46"/>
    <mergeCell ref="W47:X47"/>
    <mergeCell ref="U44:V44"/>
    <mergeCell ref="W44:X44"/>
    <mergeCell ref="AF44:AG44"/>
    <mergeCell ref="K44:L44"/>
    <mergeCell ref="N44:O44"/>
    <mergeCell ref="Q44:R44"/>
    <mergeCell ref="S44:T44"/>
    <mergeCell ref="Q41:R41"/>
    <mergeCell ref="Q38:R38"/>
    <mergeCell ref="Q39:R39"/>
    <mergeCell ref="S39:T39"/>
    <mergeCell ref="S38:T38"/>
    <mergeCell ref="U38:V38"/>
    <mergeCell ref="U39:V39"/>
    <mergeCell ref="Q42:R42"/>
    <mergeCell ref="Q43:R43"/>
    <mergeCell ref="S41:T41"/>
    <mergeCell ref="U41:V41"/>
    <mergeCell ref="S42:T42"/>
    <mergeCell ref="U42:V42"/>
    <mergeCell ref="U43:V43"/>
    <mergeCell ref="U40:V40"/>
    <mergeCell ref="Q40:R40"/>
    <mergeCell ref="AF41:AG41"/>
    <mergeCell ref="S40:T40"/>
    <mergeCell ref="S43:T43"/>
    <mergeCell ref="AF42:AG42"/>
    <mergeCell ref="W41:X41"/>
    <mergeCell ref="W42:X42"/>
    <mergeCell ref="W43:X43"/>
    <mergeCell ref="AF43:AG43"/>
    <mergeCell ref="W38:X38"/>
    <mergeCell ref="AF38:AG38"/>
    <mergeCell ref="AF39:AG39"/>
    <mergeCell ref="AF40:AG40"/>
    <mergeCell ref="W39:X39"/>
    <mergeCell ref="W40:X40"/>
    <mergeCell ref="W36:X36"/>
    <mergeCell ref="W37:X37"/>
    <mergeCell ref="W33:X33"/>
    <mergeCell ref="W30:X30"/>
    <mergeCell ref="S30:T30"/>
    <mergeCell ref="S31:T31"/>
    <mergeCell ref="U30:V30"/>
    <mergeCell ref="U31:V31"/>
    <mergeCell ref="AF34:AG34"/>
    <mergeCell ref="W34:X34"/>
    <mergeCell ref="S34:T34"/>
    <mergeCell ref="S35:T35"/>
    <mergeCell ref="U34:V34"/>
    <mergeCell ref="U35:V35"/>
    <mergeCell ref="AF35:AG35"/>
    <mergeCell ref="AF36:AG36"/>
    <mergeCell ref="AF37:AG37"/>
    <mergeCell ref="S36:T36"/>
    <mergeCell ref="Q36:R36"/>
    <mergeCell ref="Q37:R37"/>
    <mergeCell ref="Q34:R34"/>
    <mergeCell ref="Q35:R35"/>
    <mergeCell ref="Q30:R30"/>
    <mergeCell ref="Q31:R31"/>
    <mergeCell ref="AF29:AG29"/>
    <mergeCell ref="AF30:AG30"/>
    <mergeCell ref="W29:X29"/>
    <mergeCell ref="Q32:R32"/>
    <mergeCell ref="Q33:R33"/>
    <mergeCell ref="AF31:AG31"/>
    <mergeCell ref="AF32:AG32"/>
    <mergeCell ref="W32:X32"/>
    <mergeCell ref="S32:T32"/>
    <mergeCell ref="S33:T33"/>
    <mergeCell ref="U32:V32"/>
    <mergeCell ref="U33:V33"/>
    <mergeCell ref="W31:X31"/>
    <mergeCell ref="AF33:AG33"/>
    <mergeCell ref="S37:T37"/>
    <mergeCell ref="U36:V36"/>
    <mergeCell ref="U37:V37"/>
    <mergeCell ref="W35:X35"/>
    <mergeCell ref="Q28:R28"/>
    <mergeCell ref="Q29:R29"/>
    <mergeCell ref="AF27:AG27"/>
    <mergeCell ref="AF28:AG28"/>
    <mergeCell ref="W27:X27"/>
    <mergeCell ref="W28:X28"/>
    <mergeCell ref="S28:T28"/>
    <mergeCell ref="S29:T29"/>
    <mergeCell ref="U28:V28"/>
    <mergeCell ref="U29:V29"/>
    <mergeCell ref="Q26:R26"/>
    <mergeCell ref="Q27:R27"/>
    <mergeCell ref="AF25:AG25"/>
    <mergeCell ref="AF26:AG26"/>
    <mergeCell ref="W25:X25"/>
    <mergeCell ref="W26:X26"/>
    <mergeCell ref="S26:T26"/>
    <mergeCell ref="S27:T27"/>
    <mergeCell ref="U26:V26"/>
    <mergeCell ref="U27:V27"/>
    <mergeCell ref="Q24:R24"/>
    <mergeCell ref="Q25:R25"/>
    <mergeCell ref="AF23:AG23"/>
    <mergeCell ref="AF24:AG24"/>
    <mergeCell ref="W23:X23"/>
    <mergeCell ref="W24:X24"/>
    <mergeCell ref="S24:T24"/>
    <mergeCell ref="S25:T25"/>
    <mergeCell ref="U24:V24"/>
    <mergeCell ref="U25:V25"/>
    <mergeCell ref="S21:T21"/>
    <mergeCell ref="U20:V20"/>
    <mergeCell ref="U21:V21"/>
    <mergeCell ref="Q22:R22"/>
    <mergeCell ref="Q23:R23"/>
    <mergeCell ref="AF21:AG21"/>
    <mergeCell ref="AF22:AG22"/>
    <mergeCell ref="W21:X21"/>
    <mergeCell ref="W22:X22"/>
    <mergeCell ref="S22:T22"/>
    <mergeCell ref="S23:T23"/>
    <mergeCell ref="U22:V22"/>
    <mergeCell ref="U23:V23"/>
    <mergeCell ref="S19:T19"/>
    <mergeCell ref="U18:V18"/>
    <mergeCell ref="U19:V19"/>
    <mergeCell ref="Q20:R20"/>
    <mergeCell ref="Q21:R21"/>
    <mergeCell ref="AF20:AG20"/>
    <mergeCell ref="AF13:AG13"/>
    <mergeCell ref="AF14:AG14"/>
    <mergeCell ref="W13:X13"/>
    <mergeCell ref="W14:X14"/>
    <mergeCell ref="AF17:AG17"/>
    <mergeCell ref="W17:X17"/>
    <mergeCell ref="Q16:R16"/>
    <mergeCell ref="Q17:R17"/>
    <mergeCell ref="AF19:AG19"/>
    <mergeCell ref="W19:X19"/>
    <mergeCell ref="AF15:AG15"/>
    <mergeCell ref="AF16:AG16"/>
    <mergeCell ref="W15:X15"/>
    <mergeCell ref="W16:X16"/>
    <mergeCell ref="S16:T16"/>
    <mergeCell ref="S17:T17"/>
    <mergeCell ref="W20:X20"/>
    <mergeCell ref="S20:T20"/>
    <mergeCell ref="U16:V16"/>
    <mergeCell ref="U17:V17"/>
    <mergeCell ref="Q18:R18"/>
    <mergeCell ref="Q19:R19"/>
    <mergeCell ref="AF18:AG18"/>
    <mergeCell ref="H5:L5"/>
    <mergeCell ref="M5:O5"/>
    <mergeCell ref="H6:L6"/>
    <mergeCell ref="H7:L7"/>
    <mergeCell ref="W11:X11"/>
    <mergeCell ref="S13:T13"/>
    <mergeCell ref="S14:T14"/>
    <mergeCell ref="S15:T15"/>
    <mergeCell ref="U13:V13"/>
    <mergeCell ref="U14:V14"/>
    <mergeCell ref="U15:V15"/>
    <mergeCell ref="H8:L8"/>
    <mergeCell ref="Q11:R11"/>
    <mergeCell ref="U11:V11"/>
    <mergeCell ref="Q13:R13"/>
    <mergeCell ref="Q14:R14"/>
    <mergeCell ref="Q15:R15"/>
    <mergeCell ref="W18:X18"/>
    <mergeCell ref="S18:T18"/>
  </mergeCells>
  <conditionalFormatting sqref="B13:B43">
    <cfRule type="expression" dxfId="39" priority="1" stopIfTrue="1">
      <formula>WEEKDAY(C13)=7</formula>
    </cfRule>
    <cfRule type="expression" dxfId="38" priority="2" stopIfTrue="1">
      <formula>WEEKDAY(C13)=1</formula>
    </cfRule>
  </conditionalFormatting>
  <conditionalFormatting sqref="C13:C43">
    <cfRule type="expression" dxfId="37" priority="3" stopIfTrue="1">
      <formula>WEEKDAY(C13)=7</formula>
    </cfRule>
    <cfRule type="expression" dxfId="36" priority="4" stopIfTrue="1">
      <formula>WEEKDAY(C13)=1</formula>
    </cfRule>
  </conditionalFormatting>
  <conditionalFormatting sqref="D13:D43">
    <cfRule type="expression" dxfId="35" priority="5" stopIfTrue="1">
      <formula>WEEKDAY(C13)=7</formula>
    </cfRule>
    <cfRule type="expression" dxfId="34" priority="6" stopIfTrue="1">
      <formula>WEEKDAY(C13)=1</formula>
    </cfRule>
  </conditionalFormatting>
  <conditionalFormatting sqref="U13:U43 W13:W43 S13:S43 E13:Q43">
    <cfRule type="expression" dxfId="33" priority="7" stopIfTrue="1">
      <formula>WEEKDAY($C13)=7</formula>
    </cfRule>
    <cfRule type="expression" dxfId="32" priority="8" stopIfTrue="1">
      <formula>WEEKDAY($C13)=1</formula>
    </cfRule>
  </conditionalFormatting>
  <pageMargins left="0" right="0" top="0" bottom="0" header="0" footer="0"/>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X54"/>
  <sheetViews>
    <sheetView showGridLines="0" showZeros="0" zoomScale="85" zoomScaleNormal="85" workbookViewId="0">
      <pane ySplit="12" topLeftCell="A13" activePane="bottomLeft" state="frozen"/>
      <selection activeCell="D8" sqref="D8"/>
      <selection pane="bottomLeft" activeCell="H23" sqref="H23"/>
    </sheetView>
  </sheetViews>
  <sheetFormatPr baseColWidth="10" defaultRowHeight="12.5" x14ac:dyDescent="0.25"/>
  <cols>
    <col min="1" max="1" width="1.26953125" hidden="1" customWidth="1"/>
    <col min="2" max="2" width="3.26953125" customWidth="1"/>
    <col min="3" max="3" width="1.26953125" customWidth="1"/>
    <col min="4" max="4" width="3.81640625" customWidth="1"/>
    <col min="5" max="7" width="3.7265625" customWidth="1"/>
    <col min="8" max="8" width="100.54296875" customWidth="1"/>
    <col min="9" max="9" width="1.7265625" customWidth="1"/>
    <col min="10" max="10" width="6" customWidth="1"/>
    <col min="11" max="12" width="6.26953125" customWidth="1"/>
    <col min="13" max="14" width="8.7265625" customWidth="1"/>
    <col min="15" max="15" width="6.26953125" customWidth="1"/>
    <col min="16" max="16" width="1.7265625" customWidth="1"/>
    <col min="17" max="17" width="3.453125" style="3" customWidth="1"/>
    <col min="18" max="18" width="4.1796875" style="3" customWidth="1"/>
    <col min="19" max="24" width="4.1796875" customWidth="1"/>
    <col min="25" max="25" width="0.81640625" customWidth="1"/>
    <col min="26" max="26" width="8" style="66" customWidth="1"/>
    <col min="27" max="27" width="4.26953125" hidden="1" customWidth="1"/>
    <col min="28" max="28" width="5.7265625" style="51" hidden="1" customWidth="1"/>
    <col min="29" max="31" width="3.453125" hidden="1" customWidth="1"/>
    <col min="32" max="33" width="3.453125" style="3" hidden="1" customWidth="1"/>
    <col min="34" max="34" width="3.1796875" hidden="1" customWidth="1"/>
    <col min="35" max="35" width="8.26953125" hidden="1" customWidth="1"/>
    <col min="36" max="47" width="11.453125" hidden="1" customWidth="1"/>
    <col min="48" max="48" width="11.54296875" hidden="1" customWidth="1"/>
    <col min="49" max="49" width="11.453125" hidden="1" customWidth="1"/>
    <col min="50" max="50" width="11.54296875" hidden="1" customWidth="1"/>
    <col min="51" max="62" width="0" hidden="1" customWidth="1"/>
  </cols>
  <sheetData>
    <row r="1" spans="2:49" ht="6" customHeight="1" x14ac:dyDescent="0.25">
      <c r="B1" s="312"/>
      <c r="C1" s="286"/>
      <c r="D1" s="286"/>
      <c r="E1" s="286"/>
      <c r="F1" s="286"/>
      <c r="G1" s="286"/>
      <c r="H1" s="286"/>
      <c r="I1" s="286"/>
      <c r="J1" s="286"/>
      <c r="K1" s="286"/>
      <c r="L1" s="286"/>
      <c r="M1" s="286"/>
      <c r="N1" s="286"/>
      <c r="O1" s="286"/>
      <c r="P1" s="286"/>
      <c r="Q1" s="313"/>
      <c r="R1" s="313"/>
      <c r="S1" s="286"/>
      <c r="T1" s="286"/>
      <c r="U1" s="286"/>
      <c r="V1" s="286"/>
      <c r="W1" s="286"/>
      <c r="X1" s="411"/>
      <c r="Y1" s="11"/>
      <c r="Z1" s="57"/>
      <c r="AA1" s="11"/>
      <c r="AB1" s="39"/>
      <c r="AC1" s="11"/>
      <c r="AD1" s="11"/>
      <c r="AE1" s="11"/>
      <c r="AF1" s="12"/>
      <c r="AG1" s="12"/>
    </row>
    <row r="2" spans="2:49" ht="17.25" customHeight="1" x14ac:dyDescent="0.4">
      <c r="B2" s="264" t="s">
        <v>23</v>
      </c>
      <c r="C2" s="265"/>
      <c r="D2" s="266"/>
      <c r="E2" s="266"/>
      <c r="F2" s="266"/>
      <c r="G2" s="266"/>
      <c r="H2" s="266"/>
      <c r="I2" s="266"/>
      <c r="J2" s="266"/>
      <c r="K2" s="266"/>
      <c r="L2" s="266"/>
      <c r="M2" s="266"/>
      <c r="N2" s="266"/>
      <c r="O2" s="266"/>
      <c r="P2" s="267"/>
      <c r="Q2" s="268" t="str">
        <f>Persönliche_Daten!F16&amp;" "&amp;Persönliche_Daten!F2</f>
        <v>September 2026</v>
      </c>
      <c r="R2" s="269"/>
      <c r="S2" s="270"/>
      <c r="T2" s="270"/>
      <c r="U2" s="270"/>
      <c r="V2" s="270"/>
      <c r="W2" s="270"/>
      <c r="X2" s="271"/>
      <c r="Y2" s="137"/>
      <c r="Z2" s="375"/>
      <c r="AA2" s="137"/>
      <c r="AB2" s="40"/>
      <c r="AC2" s="13"/>
      <c r="AD2" s="13"/>
      <c r="AE2" s="13"/>
      <c r="AF2" s="14"/>
      <c r="AG2" s="14"/>
    </row>
    <row r="3" spans="2:49"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11"/>
      <c r="Z3" s="380"/>
      <c r="AA3" s="11"/>
      <c r="AB3" s="39"/>
      <c r="AC3" s="11"/>
      <c r="AD3" s="11"/>
      <c r="AE3" s="11"/>
      <c r="AF3" s="12"/>
      <c r="AG3" s="12"/>
    </row>
    <row r="4" spans="2:49"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11"/>
      <c r="Z4" s="380"/>
      <c r="AA4" s="11"/>
      <c r="AB4" s="39"/>
      <c r="AC4" s="11"/>
      <c r="AD4" s="11"/>
      <c r="AE4" s="11"/>
      <c r="AF4" s="12"/>
      <c r="AG4" s="12"/>
    </row>
    <row r="5" spans="2:49"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11"/>
      <c r="Z5" s="380"/>
      <c r="AA5" s="11"/>
      <c r="AB5" s="39"/>
      <c r="AC5" s="11"/>
      <c r="AD5" s="11"/>
      <c r="AE5" s="11"/>
      <c r="AF5" s="12"/>
      <c r="AG5" s="15"/>
    </row>
    <row r="6" spans="2:49"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16"/>
      <c r="Z6" s="385"/>
      <c r="AA6" s="16"/>
      <c r="AB6" s="41"/>
      <c r="AC6" s="16"/>
      <c r="AD6" s="16"/>
      <c r="AE6" s="16"/>
      <c r="AF6" s="16"/>
      <c r="AG6" s="17"/>
    </row>
    <row r="7" spans="2:49"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18"/>
      <c r="Z7" s="389"/>
      <c r="AA7" s="18"/>
      <c r="AB7" s="42"/>
      <c r="AC7" s="18"/>
      <c r="AD7" s="18"/>
      <c r="AE7" s="18"/>
      <c r="AF7" s="19"/>
      <c r="AG7" s="18"/>
    </row>
    <row r="8" spans="2:49" ht="15" customHeight="1" x14ac:dyDescent="0.25">
      <c r="B8" s="288" t="s">
        <v>15</v>
      </c>
      <c r="C8" s="289"/>
      <c r="D8" s="290"/>
      <c r="E8" s="290"/>
      <c r="F8" s="290"/>
      <c r="G8" s="290"/>
      <c r="H8" s="480">
        <f>Persönliche_Daten!D10</f>
        <v>0</v>
      </c>
      <c r="I8" s="481"/>
      <c r="J8" s="481"/>
      <c r="K8" s="481"/>
      <c r="L8" s="481"/>
      <c r="M8" s="207"/>
      <c r="N8" s="304" t="s">
        <v>37</v>
      </c>
      <c r="O8" s="305">
        <f>Jahresübersicht!H19</f>
        <v>0</v>
      </c>
      <c r="P8" s="282"/>
      <c r="Q8" s="301" t="s">
        <v>24</v>
      </c>
      <c r="R8" s="306">
        <f>Persönliche_Daten!G16</f>
        <v>0</v>
      </c>
      <c r="S8" s="306">
        <f>Persönliche_Daten!H16</f>
        <v>0</v>
      </c>
      <c r="T8" s="306">
        <f>Persönliche_Daten!I16</f>
        <v>0</v>
      </c>
      <c r="U8" s="306">
        <f>Persönliche_Daten!J16</f>
        <v>0</v>
      </c>
      <c r="V8" s="306">
        <f>Persönliche_Daten!K16</f>
        <v>0</v>
      </c>
      <c r="W8" s="306">
        <f>Persönliche_Daten!L16</f>
        <v>0</v>
      </c>
      <c r="X8" s="307">
        <f>Persönliche_Daten!M16</f>
        <v>0</v>
      </c>
      <c r="Y8" s="20"/>
      <c r="Z8" s="393"/>
      <c r="AA8" s="20"/>
      <c r="AB8" s="43"/>
      <c r="AC8" s="20"/>
      <c r="AD8" s="20"/>
      <c r="AE8" s="20"/>
      <c r="AF8" s="19"/>
      <c r="AG8" s="20"/>
    </row>
    <row r="9" spans="2:49"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11"/>
      <c r="Z9" s="380"/>
      <c r="AA9" s="11"/>
      <c r="AB9" s="39"/>
      <c r="AC9" s="11"/>
      <c r="AD9" s="11"/>
      <c r="AE9" s="11"/>
      <c r="AF9" s="12"/>
      <c r="AG9" s="12"/>
    </row>
    <row r="10" spans="2:49"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12"/>
      <c r="Z10" s="395" t="s">
        <v>38</v>
      </c>
      <c r="AA10" s="12"/>
      <c r="AB10" s="44"/>
      <c r="AC10" s="12"/>
      <c r="AD10" s="12"/>
      <c r="AE10" s="12"/>
      <c r="AF10" s="12"/>
      <c r="AG10" s="12"/>
    </row>
    <row r="11" spans="2:49" ht="36.75" customHeight="1" x14ac:dyDescent="0.25">
      <c r="B11" s="315" t="s">
        <v>17</v>
      </c>
      <c r="C11" s="295"/>
      <c r="D11" s="296"/>
      <c r="E11" s="316" t="s">
        <v>10</v>
      </c>
      <c r="F11" s="316" t="s">
        <v>2</v>
      </c>
      <c r="G11" s="316" t="s">
        <v>25</v>
      </c>
      <c r="H11" s="317" t="s">
        <v>18</v>
      </c>
      <c r="I11" s="318"/>
      <c r="J11" s="319" t="s">
        <v>11</v>
      </c>
      <c r="K11" s="320" t="s">
        <v>12</v>
      </c>
      <c r="L11" s="321" t="s">
        <v>110</v>
      </c>
      <c r="M11" s="296" t="s">
        <v>11</v>
      </c>
      <c r="N11" s="322" t="s">
        <v>12</v>
      </c>
      <c r="O11" s="323" t="s">
        <v>110</v>
      </c>
      <c r="P11" s="324"/>
      <c r="Q11" s="490" t="s">
        <v>20</v>
      </c>
      <c r="R11" s="491"/>
      <c r="S11" s="296"/>
      <c r="T11" s="296" t="s">
        <v>21</v>
      </c>
      <c r="U11" s="476" t="s">
        <v>111</v>
      </c>
      <c r="V11" s="476"/>
      <c r="W11" s="476" t="s">
        <v>22</v>
      </c>
      <c r="X11" s="477"/>
      <c r="Y11" s="17"/>
      <c r="Z11" s="397" t="s">
        <v>39</v>
      </c>
      <c r="AA11" s="17"/>
      <c r="AB11" s="45"/>
      <c r="AC11" s="17"/>
      <c r="AD11" s="17"/>
      <c r="AE11" s="17"/>
      <c r="AF11" s="21"/>
      <c r="AG11" s="21"/>
      <c r="AM11" s="157" t="s">
        <v>100</v>
      </c>
      <c r="AQ11" t="s">
        <v>91</v>
      </c>
      <c r="AU11" t="s">
        <v>90</v>
      </c>
      <c r="AV11" s="148" t="s">
        <v>84</v>
      </c>
      <c r="AW11" t="s">
        <v>86</v>
      </c>
    </row>
    <row r="12" spans="2:49"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1"/>
      <c r="Z12" s="366">
        <f>W48</f>
        <v>0</v>
      </c>
      <c r="AA12" s="1"/>
      <c r="AB12" s="46" t="s">
        <v>2</v>
      </c>
      <c r="AC12" s="1"/>
      <c r="AD12" s="1"/>
      <c r="AE12" s="1"/>
      <c r="AF12" s="4"/>
      <c r="AG12" s="4"/>
      <c r="AI12" s="10"/>
      <c r="AN12" s="144" t="s">
        <v>81</v>
      </c>
      <c r="AO12" s="144" t="s">
        <v>82</v>
      </c>
      <c r="AP12" s="144" t="s">
        <v>83</v>
      </c>
      <c r="AQ12" s="144" t="s">
        <v>84</v>
      </c>
      <c r="AR12" s="147" t="s">
        <v>81</v>
      </c>
      <c r="AS12" s="147" t="s">
        <v>82</v>
      </c>
      <c r="AT12" s="147" t="s">
        <v>83</v>
      </c>
      <c r="AU12" s="144" t="s">
        <v>84</v>
      </c>
      <c r="AV12" s="149" t="s">
        <v>22</v>
      </c>
      <c r="AW12" t="s">
        <v>85</v>
      </c>
    </row>
    <row r="13" spans="2:49" s="6" customFormat="1" ht="21.75" customHeight="1" x14ac:dyDescent="0.25">
      <c r="B13" s="328">
        <f>Persönliche_Daten!AB13</f>
        <v>46266</v>
      </c>
      <c r="C13" s="329">
        <f>WEEKDAY(B13)</f>
        <v>3</v>
      </c>
      <c r="D13" s="330">
        <f>Persönliche_Daten!AB13</f>
        <v>46266</v>
      </c>
      <c r="E13" s="263"/>
      <c r="F13" s="31"/>
      <c r="G13" s="31"/>
      <c r="H13" s="32"/>
      <c r="I13" s="25"/>
      <c r="J13" s="34"/>
      <c r="K13" s="33"/>
      <c r="L13" s="340">
        <f>(K13-J13)*24</f>
        <v>0</v>
      </c>
      <c r="M13" s="34"/>
      <c r="N13" s="34"/>
      <c r="O13" s="340">
        <f>(N13-M13)*24</f>
        <v>0</v>
      </c>
      <c r="P13" s="410"/>
      <c r="Q13" s="473">
        <f>IF(AW13&gt;0,0,IF(D13=Persönliche_Daten!$D$24,Persönliche_Daten!$H$24,IF(D13=Persönliche_Daten!$D$26,Persönliche_Daten!$H$26,IF(C13=2,Persönliche_Daten!$G$16,IF(C13=3,Persönliche_Daten!$H$16,IF(C13=4,Persönliche_Daten!$I$16,IF(C13=5,Persönliche_Daten!$J$16,IF(C13=6,Persönliche_Daten!$K$16))))))+IF(C13=7,Persönliche_Daten!$L$16,IF(C13=1,Persönliche_Daten!$M$16,0))))</f>
        <v>0</v>
      </c>
      <c r="R13" s="474"/>
      <c r="S13" s="475">
        <f>IF(F13&gt;" ",0,IF(G13&gt;" ",0,IF(AV13&gt;10,10,ROUND(AV13-AM13,2))))</f>
        <v>0</v>
      </c>
      <c r="T13" s="474"/>
      <c r="U13" s="468">
        <f>IF(OR(Q13&gt;0,S13&lt;&gt;0),ROUND(S13-Q13,2),0)</f>
        <v>0</v>
      </c>
      <c r="V13" s="472"/>
      <c r="W13" s="468">
        <f>ROUND(U13,2)</f>
        <v>0</v>
      </c>
      <c r="X13" s="469"/>
      <c r="Y13" s="5"/>
      <c r="Z13" s="342">
        <f>Z12+U13</f>
        <v>0</v>
      </c>
      <c r="AA13" s="5"/>
      <c r="AB13" s="47">
        <f>IF(F13="x",1,0)</f>
        <v>0</v>
      </c>
      <c r="AC13" s="5"/>
      <c r="AD13" s="5"/>
      <c r="AE13" s="5"/>
      <c r="AF13" s="513"/>
      <c r="AG13" s="513"/>
      <c r="AH13" s="22"/>
      <c r="AI13" s="22"/>
      <c r="AJ13" s="5"/>
      <c r="AM13" s="6">
        <f>IF(AND(K13&gt;0,M13=K13),Persönliche_Daten!$AI$5,0)</f>
        <v>0</v>
      </c>
      <c r="AN13" s="6">
        <f>IF(L13&lt;6.01,L13,0)</f>
        <v>0</v>
      </c>
      <c r="AO13" s="6">
        <f>IF(AND(L13&gt;6,L13&lt;9.01),L13-Persönliche_Daten!$AG$5,0)</f>
        <v>0</v>
      </c>
      <c r="AP13" s="6">
        <f>IF(L13&gt;9,L13-Persönliche_Daten!$AH$5,0)</f>
        <v>0</v>
      </c>
      <c r="AQ13" s="6">
        <f>IF(AN13&gt;0,AN13,IF(AO13&gt;0,AO13,IF(AP13&gt;0,AP13,0)))</f>
        <v>0</v>
      </c>
      <c r="AR13" s="6">
        <f>IF(O13&lt;6.01,O13,0)</f>
        <v>0</v>
      </c>
      <c r="AS13" s="6">
        <f>IF(AND(O13&gt;6,O13&lt;9.01),O13-Persönliche_Daten!$AG$5,0)</f>
        <v>0</v>
      </c>
      <c r="AT13" s="6">
        <f>IF(O13&gt;9,O13-Persönliche_Daten!$AH$5,0)</f>
        <v>0</v>
      </c>
      <c r="AU13" s="6">
        <f>IF(AR13&gt;0,AR13,IF(AS13&gt;0,AS13,IF(AT13&gt;0,AT13,0)))</f>
        <v>0</v>
      </c>
      <c r="AV13" s="6">
        <f>AQ13+AU13</f>
        <v>0</v>
      </c>
      <c r="AW13" s="6">
        <f>IF(E13&gt;" ",1,IF(F13&gt;" ",1,IF(G13&gt;" ",1,0)))</f>
        <v>0</v>
      </c>
    </row>
    <row r="14" spans="2:49" s="6" customFormat="1" ht="21.75" customHeight="1" x14ac:dyDescent="0.25">
      <c r="B14" s="328">
        <f>B13+1</f>
        <v>46267</v>
      </c>
      <c r="C14" s="329">
        <f>WEEKDAY(B14)</f>
        <v>4</v>
      </c>
      <c r="D14" s="330">
        <f>D13+1</f>
        <v>46267</v>
      </c>
      <c r="E14" s="263"/>
      <c r="F14" s="31"/>
      <c r="G14" s="31"/>
      <c r="H14" s="32"/>
      <c r="I14" s="25"/>
      <c r="J14" s="33"/>
      <c r="K14" s="33"/>
      <c r="L14" s="340">
        <f t="shared" ref="L14:L43" si="0">(K14-J14)*24</f>
        <v>0</v>
      </c>
      <c r="M14" s="34"/>
      <c r="N14" s="34"/>
      <c r="O14" s="340">
        <f t="shared" ref="O14:O43" si="1">(N14-M14)*24</f>
        <v>0</v>
      </c>
      <c r="P14" s="410"/>
      <c r="Q14" s="473">
        <f>IF(AW14&gt;0,0,IF(D14=Persönliche_Daten!$D$24,Persönliche_Daten!$H$24,IF(D14=Persönliche_Daten!$D$26,Persönliche_Daten!$H$26,IF(C14=2,Persönliche_Daten!$G$16,IF(C14=3,Persönliche_Daten!$H$16,IF(C14=4,Persönliche_Daten!$I$16,IF(C14=5,Persönliche_Daten!$J$16,IF(C14=6,Persönliche_Daten!$K$16))))))+IF(C14=7,Persönliche_Daten!$L$16,IF(C14=1,Persönliche_Daten!$M$16,0))))</f>
        <v>0</v>
      </c>
      <c r="R14" s="474"/>
      <c r="S14" s="475">
        <f t="shared" ref="S14:S43" si="2">IF(F14&gt;" ",0,IF(G14&gt;" ",0,IF(AV14&gt;10,10,ROUND(AV14-AM14,2))))</f>
        <v>0</v>
      </c>
      <c r="T14" s="474"/>
      <c r="U14" s="468">
        <f t="shared" ref="U14:U43" si="3">IF(OR(Q14&gt;0,S14&lt;&gt;0),ROUND(S14-Q14,2),0)</f>
        <v>0</v>
      </c>
      <c r="V14" s="472"/>
      <c r="W14" s="468">
        <f>ROUND(U14+W13,2)</f>
        <v>0</v>
      </c>
      <c r="X14" s="469"/>
      <c r="Y14" s="5"/>
      <c r="Z14" s="342">
        <f>Z13+U14</f>
        <v>0</v>
      </c>
      <c r="AA14" s="5"/>
      <c r="AB14" s="47">
        <f t="shared" ref="AB14:AB43" si="4">IF(F14="x",1,0)</f>
        <v>0</v>
      </c>
      <c r="AC14" s="5"/>
      <c r="AD14" s="5"/>
      <c r="AE14" s="5"/>
      <c r="AF14" s="513"/>
      <c r="AG14" s="513"/>
      <c r="AH14" s="22"/>
      <c r="AI14" s="22"/>
      <c r="AJ14" s="5"/>
      <c r="AM14" s="6">
        <f>IF(AND(K14&gt;0,M14=K14),Persönliche_Daten!$AI$5,0)</f>
        <v>0</v>
      </c>
      <c r="AN14" s="6">
        <f t="shared" ref="AN14:AN43" si="5">IF(L14&lt;6.01,L14,0)</f>
        <v>0</v>
      </c>
      <c r="AO14" s="6">
        <f>IF(AND(L14&gt;6,L14&lt;9.01),L14-Persönliche_Daten!$AG$5,0)</f>
        <v>0</v>
      </c>
      <c r="AP14" s="6">
        <f>IF(L14&gt;9,L14-Persönliche_Daten!$AH$5,0)</f>
        <v>0</v>
      </c>
      <c r="AQ14" s="6">
        <f t="shared" ref="AQ14:AQ43" si="6">IF(AN14&gt;0,AN14,IF(AO14&gt;0,AO14,IF(AP14&gt;0,AP14,0)))</f>
        <v>0</v>
      </c>
      <c r="AR14" s="6">
        <f t="shared" ref="AR14:AR43" si="7">IF(O14&lt;6.01,O14,0)</f>
        <v>0</v>
      </c>
      <c r="AS14" s="6">
        <f>IF(AND(O14&gt;6,O14&lt;9.01),O14-Persönliche_Daten!$AG$5,0)</f>
        <v>0</v>
      </c>
      <c r="AT14" s="6">
        <f>IF(O14&gt;9,O14-Persönliche_Daten!$AH$5,0)</f>
        <v>0</v>
      </c>
      <c r="AU14" s="6">
        <f t="shared" ref="AU14:AU43" si="8">IF(AR14&gt;0,AR14,IF(AS14&gt;0,AS14,IF(AT14&gt;0,AT14,0)))</f>
        <v>0</v>
      </c>
      <c r="AV14" s="6">
        <f t="shared" ref="AV14:AV43" si="9">AQ14+AU14</f>
        <v>0</v>
      </c>
      <c r="AW14" s="6">
        <f t="shared" ref="AW14:AW43" si="10">IF(E14&gt;" ",1,IF(F14&gt;" ",1,IF(G14&gt;" ",1,0)))</f>
        <v>0</v>
      </c>
    </row>
    <row r="15" spans="2:49" s="6" customFormat="1" ht="21.75" customHeight="1" x14ac:dyDescent="0.25">
      <c r="B15" s="328">
        <f t="shared" ref="B15:B42" si="11">B14+1</f>
        <v>46268</v>
      </c>
      <c r="C15" s="329">
        <f t="shared" ref="C15:C42" si="12">WEEKDAY(B15)</f>
        <v>5</v>
      </c>
      <c r="D15" s="330">
        <f t="shared" ref="D15:D42" si="13">D14+1</f>
        <v>46268</v>
      </c>
      <c r="E15" s="263"/>
      <c r="F15" s="31"/>
      <c r="G15" s="31"/>
      <c r="H15" s="32"/>
      <c r="I15" s="25"/>
      <c r="J15" s="33"/>
      <c r="K15" s="33"/>
      <c r="L15" s="340">
        <f t="shared" si="0"/>
        <v>0</v>
      </c>
      <c r="M15" s="34"/>
      <c r="N15" s="34"/>
      <c r="O15" s="340">
        <f t="shared" si="1"/>
        <v>0</v>
      </c>
      <c r="P15" s="410"/>
      <c r="Q15" s="473">
        <f>IF(AW15&gt;0,0,IF(D15=Persönliche_Daten!$D$24,Persönliche_Daten!$H$24,IF(D15=Persönliche_Daten!$D$26,Persönliche_Daten!$H$26,IF(C15=2,Persönliche_Daten!$G$16,IF(C15=3,Persönliche_Daten!$H$16,IF(C15=4,Persönliche_Daten!$I$16,IF(C15=5,Persönliche_Daten!$J$16,IF(C15=6,Persönliche_Daten!$K$16))))))+IF(C15=7,Persönliche_Daten!$L$16,IF(C15=1,Persönliche_Daten!$M$16,0))))</f>
        <v>0</v>
      </c>
      <c r="R15" s="474"/>
      <c r="S15" s="475">
        <f t="shared" si="2"/>
        <v>0</v>
      </c>
      <c r="T15" s="474"/>
      <c r="U15" s="468">
        <f t="shared" si="3"/>
        <v>0</v>
      </c>
      <c r="V15" s="472"/>
      <c r="W15" s="468">
        <f t="shared" ref="W15:W43" si="14">ROUND(U15+W14,2)</f>
        <v>0</v>
      </c>
      <c r="X15" s="469"/>
      <c r="Y15" s="5"/>
      <c r="Z15" s="342">
        <f t="shared" ref="Z15:Z43" si="15">Z14+U15</f>
        <v>0</v>
      </c>
      <c r="AA15" s="5"/>
      <c r="AB15" s="47">
        <f t="shared" si="4"/>
        <v>0</v>
      </c>
      <c r="AC15" s="5"/>
      <c r="AD15" s="5"/>
      <c r="AE15" s="5"/>
      <c r="AF15" s="513"/>
      <c r="AG15" s="513"/>
      <c r="AH15" s="22"/>
      <c r="AI15" s="22"/>
      <c r="AM15" s="6">
        <f>IF(AND(K15&gt;0,M15=K15),Persönliche_Daten!$AI$5,0)</f>
        <v>0</v>
      </c>
      <c r="AN15" s="6">
        <f t="shared" si="5"/>
        <v>0</v>
      </c>
      <c r="AO15" s="6">
        <f>IF(AND(L15&gt;6,L15&lt;9.01),L15-Persönliche_Daten!$AG$5,0)</f>
        <v>0</v>
      </c>
      <c r="AP15" s="6">
        <f>IF(L15&gt;9,L15-Persönliche_Daten!$AH$5,0)</f>
        <v>0</v>
      </c>
      <c r="AQ15" s="6">
        <f t="shared" si="6"/>
        <v>0</v>
      </c>
      <c r="AR15" s="6">
        <f t="shared" si="7"/>
        <v>0</v>
      </c>
      <c r="AS15" s="6">
        <f>IF(AND(O15&gt;6,O15&lt;9.01),O15-Persönliche_Daten!$AG$5,0)</f>
        <v>0</v>
      </c>
      <c r="AT15" s="6">
        <f>IF(O15&gt;9,O15-Persönliche_Daten!$AH$5,0)</f>
        <v>0</v>
      </c>
      <c r="AU15" s="6">
        <f t="shared" si="8"/>
        <v>0</v>
      </c>
      <c r="AV15" s="6">
        <f t="shared" si="9"/>
        <v>0</v>
      </c>
      <c r="AW15" s="6">
        <f t="shared" si="10"/>
        <v>0</v>
      </c>
    </row>
    <row r="16" spans="2:49" s="6" customFormat="1" ht="21.75" customHeight="1" x14ac:dyDescent="0.25">
      <c r="B16" s="328">
        <f t="shared" si="11"/>
        <v>46269</v>
      </c>
      <c r="C16" s="329">
        <f t="shared" si="12"/>
        <v>6</v>
      </c>
      <c r="D16" s="330">
        <f t="shared" si="13"/>
        <v>46269</v>
      </c>
      <c r="E16" s="263"/>
      <c r="F16" s="31"/>
      <c r="G16" s="31"/>
      <c r="H16" s="32"/>
      <c r="I16" s="25"/>
      <c r="J16" s="33"/>
      <c r="K16" s="33"/>
      <c r="L16" s="340">
        <f t="shared" si="0"/>
        <v>0</v>
      </c>
      <c r="M16" s="34"/>
      <c r="N16" s="34"/>
      <c r="O16" s="340">
        <f t="shared" si="1"/>
        <v>0</v>
      </c>
      <c r="P16" s="410"/>
      <c r="Q16" s="473">
        <f>IF(AW16&gt;0,0,IF(D16=Persönliche_Daten!$D$24,Persönliche_Daten!$H$24,IF(D16=Persönliche_Daten!$D$26,Persönliche_Daten!$H$26,IF(C16=2,Persönliche_Daten!$G$16,IF(C16=3,Persönliche_Daten!$H$16,IF(C16=4,Persönliche_Daten!$I$16,IF(C16=5,Persönliche_Daten!$J$16,IF(C16=6,Persönliche_Daten!$K$16))))))+IF(C16=7,Persönliche_Daten!$L$16,IF(C16=1,Persönliche_Daten!$M$16,0))))</f>
        <v>0</v>
      </c>
      <c r="R16" s="474"/>
      <c r="S16" s="475">
        <f t="shared" si="2"/>
        <v>0</v>
      </c>
      <c r="T16" s="474"/>
      <c r="U16" s="468">
        <f t="shared" si="3"/>
        <v>0</v>
      </c>
      <c r="V16" s="472"/>
      <c r="W16" s="468">
        <f t="shared" si="14"/>
        <v>0</v>
      </c>
      <c r="X16" s="469"/>
      <c r="Y16" s="5"/>
      <c r="Z16" s="342">
        <f t="shared" si="15"/>
        <v>0</v>
      </c>
      <c r="AA16" s="5"/>
      <c r="AB16" s="47">
        <f t="shared" si="4"/>
        <v>0</v>
      </c>
      <c r="AC16" s="5"/>
      <c r="AD16" s="5"/>
      <c r="AE16" s="5"/>
      <c r="AF16" s="513"/>
      <c r="AG16" s="513"/>
      <c r="AH16" s="22"/>
      <c r="AI16" s="22"/>
      <c r="AM16" s="6">
        <f>IF(AND(K16&gt;0,M16=K16),Persönliche_Daten!$AI$5,0)</f>
        <v>0</v>
      </c>
      <c r="AN16" s="6">
        <f t="shared" si="5"/>
        <v>0</v>
      </c>
      <c r="AO16" s="6">
        <f>IF(AND(L16&gt;6,L16&lt;9.01),L16-Persönliche_Daten!$AG$5,0)</f>
        <v>0</v>
      </c>
      <c r="AP16" s="6">
        <f>IF(L16&gt;9,L16-Persönliche_Daten!$AH$5,0)</f>
        <v>0</v>
      </c>
      <c r="AQ16" s="6">
        <f t="shared" si="6"/>
        <v>0</v>
      </c>
      <c r="AR16" s="6">
        <f t="shared" si="7"/>
        <v>0</v>
      </c>
      <c r="AS16" s="6">
        <f>IF(AND(O16&gt;6,O16&lt;9.01),O16-Persönliche_Daten!$AG$5,0)</f>
        <v>0</v>
      </c>
      <c r="AT16" s="6">
        <f>IF(O16&gt;9,O16-Persönliche_Daten!$AH$5,0)</f>
        <v>0</v>
      </c>
      <c r="AU16" s="6">
        <f t="shared" si="8"/>
        <v>0</v>
      </c>
      <c r="AV16" s="6">
        <f t="shared" si="9"/>
        <v>0</v>
      </c>
      <c r="AW16" s="6">
        <f t="shared" si="10"/>
        <v>0</v>
      </c>
    </row>
    <row r="17" spans="2:49" s="6" customFormat="1" ht="21.75" customHeight="1" x14ac:dyDescent="0.25">
      <c r="B17" s="328">
        <f t="shared" si="11"/>
        <v>46270</v>
      </c>
      <c r="C17" s="329">
        <f t="shared" si="12"/>
        <v>7</v>
      </c>
      <c r="D17" s="330">
        <f t="shared" si="13"/>
        <v>46270</v>
      </c>
      <c r="E17" s="263"/>
      <c r="F17" s="31"/>
      <c r="G17" s="31"/>
      <c r="H17" s="32"/>
      <c r="I17" s="25"/>
      <c r="J17" s="33"/>
      <c r="K17" s="33"/>
      <c r="L17" s="340">
        <f t="shared" si="0"/>
        <v>0</v>
      </c>
      <c r="M17" s="34"/>
      <c r="N17" s="34"/>
      <c r="O17" s="340">
        <f t="shared" si="1"/>
        <v>0</v>
      </c>
      <c r="P17" s="410"/>
      <c r="Q17" s="473">
        <f>IF(AW17&gt;0,0,IF(D17=Persönliche_Daten!$D$24,Persönliche_Daten!$H$24,IF(D17=Persönliche_Daten!$D$26,Persönliche_Daten!$H$26,IF(C17=2,Persönliche_Daten!$G$16,IF(C17=3,Persönliche_Daten!$H$16,IF(C17=4,Persönliche_Daten!$I$16,IF(C17=5,Persönliche_Daten!$J$16,IF(C17=6,Persönliche_Daten!$K$16))))))+IF(C17=7,Persönliche_Daten!$L$16,IF(C17=1,Persönliche_Daten!$M$16,0))))</f>
        <v>0</v>
      </c>
      <c r="R17" s="474"/>
      <c r="S17" s="475">
        <f t="shared" si="2"/>
        <v>0</v>
      </c>
      <c r="T17" s="474"/>
      <c r="U17" s="468">
        <f t="shared" si="3"/>
        <v>0</v>
      </c>
      <c r="V17" s="472"/>
      <c r="W17" s="468">
        <f t="shared" si="14"/>
        <v>0</v>
      </c>
      <c r="X17" s="469"/>
      <c r="Y17" s="5"/>
      <c r="Z17" s="342">
        <f t="shared" si="15"/>
        <v>0</v>
      </c>
      <c r="AA17" s="5"/>
      <c r="AB17" s="47">
        <f t="shared" si="4"/>
        <v>0</v>
      </c>
      <c r="AC17" s="5"/>
      <c r="AD17" s="5"/>
      <c r="AE17" s="5"/>
      <c r="AF17" s="513"/>
      <c r="AG17" s="513"/>
      <c r="AH17" s="22"/>
      <c r="AI17" s="22"/>
      <c r="AM17" s="6">
        <f>IF(AND(K17&gt;0,M17=K17),Persönliche_Daten!$AI$5,0)</f>
        <v>0</v>
      </c>
      <c r="AN17" s="6">
        <f t="shared" si="5"/>
        <v>0</v>
      </c>
      <c r="AO17" s="6">
        <f>IF(AND(L17&gt;6,L17&lt;9.01),L17-Persönliche_Daten!$AG$5,0)</f>
        <v>0</v>
      </c>
      <c r="AP17" s="6">
        <f>IF(L17&gt;9,L17-Persönliche_Daten!$AH$5,0)</f>
        <v>0</v>
      </c>
      <c r="AQ17" s="6">
        <f t="shared" si="6"/>
        <v>0</v>
      </c>
      <c r="AR17" s="6">
        <f t="shared" si="7"/>
        <v>0</v>
      </c>
      <c r="AS17" s="6">
        <f>IF(AND(O17&gt;6,O17&lt;9.01),O17-Persönliche_Daten!$AG$5,0)</f>
        <v>0</v>
      </c>
      <c r="AT17" s="6">
        <f>IF(O17&gt;9,O17-Persönliche_Daten!$AH$5,0)</f>
        <v>0</v>
      </c>
      <c r="AU17" s="6">
        <f t="shared" si="8"/>
        <v>0</v>
      </c>
      <c r="AV17" s="6">
        <f t="shared" si="9"/>
        <v>0</v>
      </c>
      <c r="AW17" s="6">
        <f t="shared" si="10"/>
        <v>0</v>
      </c>
    </row>
    <row r="18" spans="2:49" s="6" customFormat="1" ht="21.75" customHeight="1" x14ac:dyDescent="0.25">
      <c r="B18" s="328">
        <f t="shared" si="11"/>
        <v>46271</v>
      </c>
      <c r="C18" s="329">
        <f t="shared" si="12"/>
        <v>1</v>
      </c>
      <c r="D18" s="330">
        <f t="shared" si="13"/>
        <v>46271</v>
      </c>
      <c r="E18" s="263"/>
      <c r="F18" s="31"/>
      <c r="G18" s="31"/>
      <c r="H18" s="32"/>
      <c r="I18" s="25"/>
      <c r="J18" s="33"/>
      <c r="K18" s="33"/>
      <c r="L18" s="340">
        <f t="shared" si="0"/>
        <v>0</v>
      </c>
      <c r="M18" s="34"/>
      <c r="N18" s="34"/>
      <c r="O18" s="340">
        <f t="shared" si="1"/>
        <v>0</v>
      </c>
      <c r="P18" s="410"/>
      <c r="Q18" s="473">
        <f>IF(AW18&gt;0,0,IF(D18=Persönliche_Daten!$D$24,Persönliche_Daten!$H$24,IF(D18=Persönliche_Daten!$D$26,Persönliche_Daten!$H$26,IF(C18=2,Persönliche_Daten!$G$16,IF(C18=3,Persönliche_Daten!$H$16,IF(C18=4,Persönliche_Daten!$I$16,IF(C18=5,Persönliche_Daten!$J$16,IF(C18=6,Persönliche_Daten!$K$16))))))+IF(C18=7,Persönliche_Daten!$L$16,IF(C18=1,Persönliche_Daten!$M$16,0))))</f>
        <v>0</v>
      </c>
      <c r="R18" s="474"/>
      <c r="S18" s="475">
        <f t="shared" si="2"/>
        <v>0</v>
      </c>
      <c r="T18" s="474"/>
      <c r="U18" s="468">
        <f t="shared" si="3"/>
        <v>0</v>
      </c>
      <c r="V18" s="472"/>
      <c r="W18" s="468">
        <f t="shared" si="14"/>
        <v>0</v>
      </c>
      <c r="X18" s="469"/>
      <c r="Y18" s="5"/>
      <c r="Z18" s="342">
        <f t="shared" si="15"/>
        <v>0</v>
      </c>
      <c r="AA18" s="5"/>
      <c r="AB18" s="47">
        <f t="shared" si="4"/>
        <v>0</v>
      </c>
      <c r="AC18" s="5"/>
      <c r="AD18" s="5"/>
      <c r="AE18" s="5"/>
      <c r="AF18" s="513"/>
      <c r="AG18" s="513"/>
      <c r="AH18" s="22"/>
      <c r="AI18" s="22"/>
      <c r="AM18" s="6">
        <f>IF(AND(K18&gt;0,M18=K18),Persönliche_Daten!$AI$5,0)</f>
        <v>0</v>
      </c>
      <c r="AN18" s="6">
        <f t="shared" si="5"/>
        <v>0</v>
      </c>
      <c r="AO18" s="6">
        <f>IF(AND(L18&gt;6,L18&lt;9.01),L18-Persönliche_Daten!$AG$5,0)</f>
        <v>0</v>
      </c>
      <c r="AP18" s="6">
        <f>IF(L18&gt;9,L18-Persönliche_Daten!$AH$5,0)</f>
        <v>0</v>
      </c>
      <c r="AQ18" s="6">
        <f t="shared" si="6"/>
        <v>0</v>
      </c>
      <c r="AR18" s="6">
        <f t="shared" si="7"/>
        <v>0</v>
      </c>
      <c r="AS18" s="6">
        <f>IF(AND(O18&gt;6,O18&lt;9.01),O18-Persönliche_Daten!$AG$5,0)</f>
        <v>0</v>
      </c>
      <c r="AT18" s="6">
        <f>IF(O18&gt;9,O18-Persönliche_Daten!$AH$5,0)</f>
        <v>0</v>
      </c>
      <c r="AU18" s="6">
        <f t="shared" si="8"/>
        <v>0</v>
      </c>
      <c r="AV18" s="6">
        <f t="shared" si="9"/>
        <v>0</v>
      </c>
      <c r="AW18" s="6">
        <f t="shared" si="10"/>
        <v>0</v>
      </c>
    </row>
    <row r="19" spans="2:49" s="6" customFormat="1" ht="21.75" customHeight="1" x14ac:dyDescent="0.25">
      <c r="B19" s="328">
        <f t="shared" si="11"/>
        <v>46272</v>
      </c>
      <c r="C19" s="329">
        <f t="shared" si="12"/>
        <v>2</v>
      </c>
      <c r="D19" s="330">
        <f t="shared" si="13"/>
        <v>46272</v>
      </c>
      <c r="E19" s="263"/>
      <c r="F19" s="31"/>
      <c r="G19" s="31"/>
      <c r="H19" s="32"/>
      <c r="I19" s="25"/>
      <c r="J19" s="33"/>
      <c r="K19" s="33"/>
      <c r="L19" s="340">
        <f t="shared" si="0"/>
        <v>0</v>
      </c>
      <c r="M19" s="34"/>
      <c r="N19" s="34"/>
      <c r="O19" s="340">
        <f t="shared" si="1"/>
        <v>0</v>
      </c>
      <c r="P19" s="410"/>
      <c r="Q19" s="473">
        <f>IF(AW19&gt;0,0,IF(D19=Persönliche_Daten!$D$24,Persönliche_Daten!$H$24,IF(D19=Persönliche_Daten!$D$26,Persönliche_Daten!$H$26,IF(C19=2,Persönliche_Daten!$G$16,IF(C19=3,Persönliche_Daten!$H$16,IF(C19=4,Persönliche_Daten!$I$16,IF(C19=5,Persönliche_Daten!$J$16,IF(C19=6,Persönliche_Daten!$K$16))))))+IF(C19=7,Persönliche_Daten!$L$16,IF(C19=1,Persönliche_Daten!$M$16,0))))</f>
        <v>0</v>
      </c>
      <c r="R19" s="474"/>
      <c r="S19" s="475">
        <f t="shared" si="2"/>
        <v>0</v>
      </c>
      <c r="T19" s="474"/>
      <c r="U19" s="468">
        <f t="shared" si="3"/>
        <v>0</v>
      </c>
      <c r="V19" s="472"/>
      <c r="W19" s="468">
        <f t="shared" si="14"/>
        <v>0</v>
      </c>
      <c r="X19" s="469"/>
      <c r="Y19" s="5"/>
      <c r="Z19" s="342">
        <f t="shared" si="15"/>
        <v>0</v>
      </c>
      <c r="AA19" s="5"/>
      <c r="AB19" s="47">
        <f t="shared" si="4"/>
        <v>0</v>
      </c>
      <c r="AC19" s="5"/>
      <c r="AD19" s="5"/>
      <c r="AE19" s="5"/>
      <c r="AF19" s="513"/>
      <c r="AG19" s="513"/>
      <c r="AI19" s="22"/>
      <c r="AM19" s="6">
        <f>IF(AND(K19&gt;0,M19=K19),Persönliche_Daten!$AI$5,0)</f>
        <v>0</v>
      </c>
      <c r="AN19" s="6">
        <f t="shared" si="5"/>
        <v>0</v>
      </c>
      <c r="AO19" s="6">
        <f>IF(AND(L19&gt;6,L19&lt;9.01),L19-Persönliche_Daten!$AG$5,0)</f>
        <v>0</v>
      </c>
      <c r="AP19" s="6">
        <f>IF(L19&gt;9,L19-Persönliche_Daten!$AH$5,0)</f>
        <v>0</v>
      </c>
      <c r="AQ19" s="6">
        <f t="shared" si="6"/>
        <v>0</v>
      </c>
      <c r="AR19" s="6">
        <f t="shared" si="7"/>
        <v>0</v>
      </c>
      <c r="AS19" s="6">
        <f>IF(AND(O19&gt;6,O19&lt;9.01),O19-Persönliche_Daten!$AG$5,0)</f>
        <v>0</v>
      </c>
      <c r="AT19" s="6">
        <f>IF(O19&gt;9,O19-Persönliche_Daten!$AH$5,0)</f>
        <v>0</v>
      </c>
      <c r="AU19" s="6">
        <f t="shared" si="8"/>
        <v>0</v>
      </c>
      <c r="AV19" s="6">
        <f t="shared" si="9"/>
        <v>0</v>
      </c>
      <c r="AW19" s="6">
        <f t="shared" si="10"/>
        <v>0</v>
      </c>
    </row>
    <row r="20" spans="2:49" s="6" customFormat="1" ht="21.75" customHeight="1" x14ac:dyDescent="0.25">
      <c r="B20" s="328">
        <f t="shared" si="11"/>
        <v>46273</v>
      </c>
      <c r="C20" s="329">
        <f t="shared" si="12"/>
        <v>3</v>
      </c>
      <c r="D20" s="330">
        <f t="shared" si="13"/>
        <v>46273</v>
      </c>
      <c r="E20" s="263"/>
      <c r="F20" s="31"/>
      <c r="G20" s="31"/>
      <c r="H20" s="32"/>
      <c r="I20" s="25"/>
      <c r="J20" s="33"/>
      <c r="K20" s="33"/>
      <c r="L20" s="340">
        <f t="shared" si="0"/>
        <v>0</v>
      </c>
      <c r="M20" s="34"/>
      <c r="N20" s="34"/>
      <c r="O20" s="340">
        <f t="shared" si="1"/>
        <v>0</v>
      </c>
      <c r="P20" s="410"/>
      <c r="Q20" s="473">
        <f>IF(AW20&gt;0,0,IF(D20=Persönliche_Daten!$D$24,Persönliche_Daten!$H$24,IF(D20=Persönliche_Daten!$D$26,Persönliche_Daten!$H$26,IF(C20=2,Persönliche_Daten!$G$16,IF(C20=3,Persönliche_Daten!$H$16,IF(C20=4,Persönliche_Daten!$I$16,IF(C20=5,Persönliche_Daten!$J$16,IF(C20=6,Persönliche_Daten!$K$16))))))+IF(C20=7,Persönliche_Daten!$L$16,IF(C20=1,Persönliche_Daten!$M$16,0))))</f>
        <v>0</v>
      </c>
      <c r="R20" s="474"/>
      <c r="S20" s="475">
        <f t="shared" si="2"/>
        <v>0</v>
      </c>
      <c r="T20" s="474"/>
      <c r="U20" s="468">
        <f t="shared" si="3"/>
        <v>0</v>
      </c>
      <c r="V20" s="472"/>
      <c r="W20" s="468">
        <f t="shared" si="14"/>
        <v>0</v>
      </c>
      <c r="X20" s="469"/>
      <c r="Y20" s="5"/>
      <c r="Z20" s="342">
        <f t="shared" si="15"/>
        <v>0</v>
      </c>
      <c r="AA20" s="5"/>
      <c r="AB20" s="47">
        <f t="shared" si="4"/>
        <v>0</v>
      </c>
      <c r="AC20" s="5"/>
      <c r="AD20" s="5"/>
      <c r="AE20" s="5"/>
      <c r="AF20" s="513"/>
      <c r="AG20" s="513"/>
      <c r="AI20" s="22"/>
      <c r="AM20" s="6">
        <f>IF(AND(K20&gt;0,M20=K20),Persönliche_Daten!$AI$5,0)</f>
        <v>0</v>
      </c>
      <c r="AN20" s="6">
        <f t="shared" si="5"/>
        <v>0</v>
      </c>
      <c r="AO20" s="6">
        <f>IF(AND(L20&gt;6,L20&lt;9.01),L20-Persönliche_Daten!$AG$5,0)</f>
        <v>0</v>
      </c>
      <c r="AP20" s="6">
        <f>IF(L20&gt;9,L20-Persönliche_Daten!$AH$5,0)</f>
        <v>0</v>
      </c>
      <c r="AQ20" s="6">
        <f t="shared" si="6"/>
        <v>0</v>
      </c>
      <c r="AR20" s="6">
        <f t="shared" si="7"/>
        <v>0</v>
      </c>
      <c r="AS20" s="6">
        <f>IF(AND(O20&gt;6,O20&lt;9.01),O20-Persönliche_Daten!$AG$5,0)</f>
        <v>0</v>
      </c>
      <c r="AT20" s="6">
        <f>IF(O20&gt;9,O20-Persönliche_Daten!$AH$5,0)</f>
        <v>0</v>
      </c>
      <c r="AU20" s="6">
        <f t="shared" si="8"/>
        <v>0</v>
      </c>
      <c r="AV20" s="6">
        <f t="shared" si="9"/>
        <v>0</v>
      </c>
      <c r="AW20" s="6">
        <f t="shared" si="10"/>
        <v>0</v>
      </c>
    </row>
    <row r="21" spans="2:49" s="6" customFormat="1" ht="21.75" customHeight="1" x14ac:dyDescent="0.25">
      <c r="B21" s="328">
        <f t="shared" si="11"/>
        <v>46274</v>
      </c>
      <c r="C21" s="329">
        <f t="shared" si="12"/>
        <v>4</v>
      </c>
      <c r="D21" s="330">
        <f t="shared" si="13"/>
        <v>46274</v>
      </c>
      <c r="E21" s="263"/>
      <c r="F21" s="31"/>
      <c r="G21" s="31"/>
      <c r="H21" s="32"/>
      <c r="I21" s="25"/>
      <c r="J21" s="33"/>
      <c r="K21" s="33"/>
      <c r="L21" s="340">
        <f t="shared" si="0"/>
        <v>0</v>
      </c>
      <c r="M21" s="34"/>
      <c r="N21" s="34"/>
      <c r="O21" s="340">
        <f t="shared" si="1"/>
        <v>0</v>
      </c>
      <c r="P21" s="410"/>
      <c r="Q21" s="473">
        <f>IF(AW21&gt;0,0,IF(D21=Persönliche_Daten!$D$24,Persönliche_Daten!$H$24,IF(D21=Persönliche_Daten!$D$26,Persönliche_Daten!$H$26,IF(C21=2,Persönliche_Daten!$G$16,IF(C21=3,Persönliche_Daten!$H$16,IF(C21=4,Persönliche_Daten!$I$16,IF(C21=5,Persönliche_Daten!$J$16,IF(C21=6,Persönliche_Daten!$K$16))))))+IF(C21=7,Persönliche_Daten!$L$16,IF(C21=1,Persönliche_Daten!$M$16,0))))</f>
        <v>0</v>
      </c>
      <c r="R21" s="474"/>
      <c r="S21" s="475">
        <f t="shared" si="2"/>
        <v>0</v>
      </c>
      <c r="T21" s="474"/>
      <c r="U21" s="468">
        <f t="shared" si="3"/>
        <v>0</v>
      </c>
      <c r="V21" s="472"/>
      <c r="W21" s="468">
        <f t="shared" si="14"/>
        <v>0</v>
      </c>
      <c r="X21" s="469"/>
      <c r="Y21" s="5"/>
      <c r="Z21" s="342">
        <f t="shared" si="15"/>
        <v>0</v>
      </c>
      <c r="AA21" s="5"/>
      <c r="AB21" s="47">
        <f t="shared" si="4"/>
        <v>0</v>
      </c>
      <c r="AC21" s="5"/>
      <c r="AD21" s="5"/>
      <c r="AE21" s="5"/>
      <c r="AF21" s="513"/>
      <c r="AG21" s="513"/>
      <c r="AI21" s="22"/>
      <c r="AM21" s="6">
        <f>IF(AND(K21&gt;0,M21=K21),Persönliche_Daten!$AI$5,0)</f>
        <v>0</v>
      </c>
      <c r="AN21" s="6">
        <f t="shared" si="5"/>
        <v>0</v>
      </c>
      <c r="AO21" s="6">
        <f>IF(AND(L21&gt;6,L21&lt;9.01),L21-Persönliche_Daten!$AG$5,0)</f>
        <v>0</v>
      </c>
      <c r="AP21" s="6">
        <f>IF(L21&gt;9,L21-Persönliche_Daten!$AH$5,0)</f>
        <v>0</v>
      </c>
      <c r="AQ21" s="6">
        <f t="shared" si="6"/>
        <v>0</v>
      </c>
      <c r="AR21" s="6">
        <f t="shared" si="7"/>
        <v>0</v>
      </c>
      <c r="AS21" s="6">
        <f>IF(AND(O21&gt;6,O21&lt;9.01),O21-Persönliche_Daten!$AG$5,0)</f>
        <v>0</v>
      </c>
      <c r="AT21" s="6">
        <f>IF(O21&gt;9,O21-Persönliche_Daten!$AH$5,0)</f>
        <v>0</v>
      </c>
      <c r="AU21" s="6">
        <f t="shared" si="8"/>
        <v>0</v>
      </c>
      <c r="AV21" s="6">
        <f t="shared" si="9"/>
        <v>0</v>
      </c>
      <c r="AW21" s="6">
        <f t="shared" si="10"/>
        <v>0</v>
      </c>
    </row>
    <row r="22" spans="2:49" s="6" customFormat="1" ht="21.75" customHeight="1" x14ac:dyDescent="0.25">
      <c r="B22" s="328">
        <f t="shared" si="11"/>
        <v>46275</v>
      </c>
      <c r="C22" s="329">
        <f t="shared" si="12"/>
        <v>5</v>
      </c>
      <c r="D22" s="330">
        <f t="shared" si="13"/>
        <v>46275</v>
      </c>
      <c r="E22" s="263"/>
      <c r="F22" s="31"/>
      <c r="G22" s="31"/>
      <c r="H22" s="32"/>
      <c r="I22" s="25"/>
      <c r="J22" s="33"/>
      <c r="K22" s="33"/>
      <c r="L22" s="340">
        <f t="shared" si="0"/>
        <v>0</v>
      </c>
      <c r="M22" s="34"/>
      <c r="N22" s="34"/>
      <c r="O22" s="340">
        <f t="shared" si="1"/>
        <v>0</v>
      </c>
      <c r="P22" s="410"/>
      <c r="Q22" s="473">
        <f>IF(AW22&gt;0,0,IF(D22=Persönliche_Daten!$D$24,Persönliche_Daten!$H$24,IF(D22=Persönliche_Daten!$D$26,Persönliche_Daten!$H$26,IF(C22=2,Persönliche_Daten!$G$16,IF(C22=3,Persönliche_Daten!$H$16,IF(C22=4,Persönliche_Daten!$I$16,IF(C22=5,Persönliche_Daten!$J$16,IF(C22=6,Persönliche_Daten!$K$16))))))+IF(C22=7,Persönliche_Daten!$L$16,IF(C22=1,Persönliche_Daten!$M$16,0))))</f>
        <v>0</v>
      </c>
      <c r="R22" s="474"/>
      <c r="S22" s="475">
        <f t="shared" si="2"/>
        <v>0</v>
      </c>
      <c r="T22" s="474"/>
      <c r="U22" s="468">
        <f t="shared" si="3"/>
        <v>0</v>
      </c>
      <c r="V22" s="472"/>
      <c r="W22" s="468">
        <f t="shared" si="14"/>
        <v>0</v>
      </c>
      <c r="X22" s="469"/>
      <c r="Y22" s="5"/>
      <c r="Z22" s="342">
        <f t="shared" si="15"/>
        <v>0</v>
      </c>
      <c r="AA22" s="5"/>
      <c r="AB22" s="47">
        <f t="shared" si="4"/>
        <v>0</v>
      </c>
      <c r="AC22" s="5"/>
      <c r="AD22" s="5"/>
      <c r="AE22" s="5"/>
      <c r="AF22" s="513"/>
      <c r="AG22" s="513"/>
      <c r="AI22" s="22"/>
      <c r="AM22" s="6">
        <f>IF(AND(K22&gt;0,M22=K22),Persönliche_Daten!$AI$5,0)</f>
        <v>0</v>
      </c>
      <c r="AN22" s="6">
        <f t="shared" si="5"/>
        <v>0</v>
      </c>
      <c r="AO22" s="6">
        <f>IF(AND(L22&gt;6,L22&lt;9.01),L22-Persönliche_Daten!$AG$5,0)</f>
        <v>0</v>
      </c>
      <c r="AP22" s="6">
        <f>IF(L22&gt;9,L22-Persönliche_Daten!$AH$5,0)</f>
        <v>0</v>
      </c>
      <c r="AQ22" s="6">
        <f t="shared" si="6"/>
        <v>0</v>
      </c>
      <c r="AR22" s="6">
        <f t="shared" si="7"/>
        <v>0</v>
      </c>
      <c r="AS22" s="6">
        <f>IF(AND(O22&gt;6,O22&lt;9.01),O22-Persönliche_Daten!$AG$5,0)</f>
        <v>0</v>
      </c>
      <c r="AT22" s="6">
        <f>IF(O22&gt;9,O22-Persönliche_Daten!$AH$5,0)</f>
        <v>0</v>
      </c>
      <c r="AU22" s="6">
        <f t="shared" si="8"/>
        <v>0</v>
      </c>
      <c r="AV22" s="6">
        <f t="shared" si="9"/>
        <v>0</v>
      </c>
      <c r="AW22" s="6">
        <f t="shared" si="10"/>
        <v>0</v>
      </c>
    </row>
    <row r="23" spans="2:49" s="6" customFormat="1" ht="21.75" customHeight="1" x14ac:dyDescent="0.25">
      <c r="B23" s="328">
        <f t="shared" si="11"/>
        <v>46276</v>
      </c>
      <c r="C23" s="329">
        <f t="shared" si="12"/>
        <v>6</v>
      </c>
      <c r="D23" s="330">
        <f t="shared" si="13"/>
        <v>46276</v>
      </c>
      <c r="E23" s="263"/>
      <c r="F23" s="31"/>
      <c r="G23" s="31"/>
      <c r="H23" s="32"/>
      <c r="I23" s="25"/>
      <c r="J23" s="33"/>
      <c r="K23" s="33"/>
      <c r="L23" s="340">
        <f t="shared" si="0"/>
        <v>0</v>
      </c>
      <c r="M23" s="34"/>
      <c r="N23" s="34"/>
      <c r="O23" s="340">
        <f t="shared" si="1"/>
        <v>0</v>
      </c>
      <c r="P23" s="410"/>
      <c r="Q23" s="473">
        <f>IF(AW23&gt;0,0,IF(D23=Persönliche_Daten!$D$24,Persönliche_Daten!$H$24,IF(D23=Persönliche_Daten!$D$26,Persönliche_Daten!$H$26,IF(C23=2,Persönliche_Daten!$G$16,IF(C23=3,Persönliche_Daten!$H$16,IF(C23=4,Persönliche_Daten!$I$16,IF(C23=5,Persönliche_Daten!$J$16,IF(C23=6,Persönliche_Daten!$K$16))))))+IF(C23=7,Persönliche_Daten!$L$16,IF(C23=1,Persönliche_Daten!$M$16,0))))</f>
        <v>0</v>
      </c>
      <c r="R23" s="474"/>
      <c r="S23" s="475">
        <f t="shared" si="2"/>
        <v>0</v>
      </c>
      <c r="T23" s="474"/>
      <c r="U23" s="468">
        <f t="shared" si="3"/>
        <v>0</v>
      </c>
      <c r="V23" s="472"/>
      <c r="W23" s="468">
        <f t="shared" si="14"/>
        <v>0</v>
      </c>
      <c r="X23" s="469"/>
      <c r="Y23" s="5"/>
      <c r="Z23" s="342">
        <f t="shared" si="15"/>
        <v>0</v>
      </c>
      <c r="AA23" s="5"/>
      <c r="AB23" s="47">
        <f t="shared" si="4"/>
        <v>0</v>
      </c>
      <c r="AC23" s="5"/>
      <c r="AD23" s="5"/>
      <c r="AE23" s="5"/>
      <c r="AF23" s="513"/>
      <c r="AG23" s="513"/>
      <c r="AI23" s="22"/>
      <c r="AM23" s="6">
        <f>IF(AND(K23&gt;0,M23=K23),Persönliche_Daten!$AI$5,0)</f>
        <v>0</v>
      </c>
      <c r="AN23" s="6">
        <f t="shared" si="5"/>
        <v>0</v>
      </c>
      <c r="AO23" s="6">
        <f>IF(AND(L23&gt;6,L23&lt;9.01),L23-Persönliche_Daten!$AG$5,0)</f>
        <v>0</v>
      </c>
      <c r="AP23" s="6">
        <f>IF(L23&gt;9,L23-Persönliche_Daten!$AH$5,0)</f>
        <v>0</v>
      </c>
      <c r="AQ23" s="6">
        <f t="shared" si="6"/>
        <v>0</v>
      </c>
      <c r="AR23" s="6">
        <f t="shared" si="7"/>
        <v>0</v>
      </c>
      <c r="AS23" s="6">
        <f>IF(AND(O23&gt;6,O23&lt;9.01),O23-Persönliche_Daten!$AG$5,0)</f>
        <v>0</v>
      </c>
      <c r="AT23" s="6">
        <f>IF(O23&gt;9,O23-Persönliche_Daten!$AH$5,0)</f>
        <v>0</v>
      </c>
      <c r="AU23" s="6">
        <f t="shared" si="8"/>
        <v>0</v>
      </c>
      <c r="AV23" s="6">
        <f t="shared" si="9"/>
        <v>0</v>
      </c>
      <c r="AW23" s="6">
        <f t="shared" si="10"/>
        <v>0</v>
      </c>
    </row>
    <row r="24" spans="2:49" s="6" customFormat="1" ht="21.75" customHeight="1" x14ac:dyDescent="0.25">
      <c r="B24" s="328">
        <f t="shared" si="11"/>
        <v>46277</v>
      </c>
      <c r="C24" s="329">
        <f t="shared" si="12"/>
        <v>7</v>
      </c>
      <c r="D24" s="330">
        <f t="shared" si="13"/>
        <v>46277</v>
      </c>
      <c r="E24" s="263"/>
      <c r="F24" s="31"/>
      <c r="G24" s="31"/>
      <c r="H24" s="32"/>
      <c r="I24" s="25"/>
      <c r="J24" s="33"/>
      <c r="K24" s="33"/>
      <c r="L24" s="340">
        <f t="shared" si="0"/>
        <v>0</v>
      </c>
      <c r="M24" s="34"/>
      <c r="N24" s="34"/>
      <c r="O24" s="340">
        <f t="shared" si="1"/>
        <v>0</v>
      </c>
      <c r="P24" s="410"/>
      <c r="Q24" s="473">
        <f>IF(AW24&gt;0,0,IF(D24=Persönliche_Daten!$D$24,Persönliche_Daten!$H$24,IF(D24=Persönliche_Daten!$D$26,Persönliche_Daten!$H$26,IF(C24=2,Persönliche_Daten!$G$16,IF(C24=3,Persönliche_Daten!$H$16,IF(C24=4,Persönliche_Daten!$I$16,IF(C24=5,Persönliche_Daten!$J$16,IF(C24=6,Persönliche_Daten!$K$16))))))+IF(C24=7,Persönliche_Daten!$L$16,IF(C24=1,Persönliche_Daten!$M$16,0))))</f>
        <v>0</v>
      </c>
      <c r="R24" s="474"/>
      <c r="S24" s="475">
        <f t="shared" si="2"/>
        <v>0</v>
      </c>
      <c r="T24" s="474"/>
      <c r="U24" s="468">
        <f t="shared" si="3"/>
        <v>0</v>
      </c>
      <c r="V24" s="472"/>
      <c r="W24" s="468">
        <f t="shared" si="14"/>
        <v>0</v>
      </c>
      <c r="X24" s="469"/>
      <c r="Y24" s="5"/>
      <c r="Z24" s="342">
        <f t="shared" si="15"/>
        <v>0</v>
      </c>
      <c r="AA24" s="5"/>
      <c r="AB24" s="47">
        <f t="shared" si="4"/>
        <v>0</v>
      </c>
      <c r="AC24" s="5"/>
      <c r="AD24" s="5"/>
      <c r="AE24" s="5"/>
      <c r="AF24" s="513"/>
      <c r="AG24" s="513"/>
      <c r="AI24" s="22"/>
      <c r="AM24" s="6">
        <f>IF(AND(K24&gt;0,M24=K24),Persönliche_Daten!$AI$5,0)</f>
        <v>0</v>
      </c>
      <c r="AN24" s="6">
        <f t="shared" si="5"/>
        <v>0</v>
      </c>
      <c r="AO24" s="6">
        <f>IF(AND(L24&gt;6,L24&lt;9.01),L24-Persönliche_Daten!$AG$5,0)</f>
        <v>0</v>
      </c>
      <c r="AP24" s="6">
        <f>IF(L24&gt;9,L24-Persönliche_Daten!$AH$5,0)</f>
        <v>0</v>
      </c>
      <c r="AQ24" s="6">
        <f t="shared" si="6"/>
        <v>0</v>
      </c>
      <c r="AR24" s="6">
        <f t="shared" si="7"/>
        <v>0</v>
      </c>
      <c r="AS24" s="6">
        <f>IF(AND(O24&gt;6,O24&lt;9.01),O24-Persönliche_Daten!$AG$5,0)</f>
        <v>0</v>
      </c>
      <c r="AT24" s="6">
        <f>IF(O24&gt;9,O24-Persönliche_Daten!$AH$5,0)</f>
        <v>0</v>
      </c>
      <c r="AU24" s="6">
        <f t="shared" si="8"/>
        <v>0</v>
      </c>
      <c r="AV24" s="6">
        <f t="shared" si="9"/>
        <v>0</v>
      </c>
      <c r="AW24" s="6">
        <f t="shared" si="10"/>
        <v>0</v>
      </c>
    </row>
    <row r="25" spans="2:49" s="6" customFormat="1" ht="21.75" customHeight="1" x14ac:dyDescent="0.25">
      <c r="B25" s="328">
        <f t="shared" si="11"/>
        <v>46278</v>
      </c>
      <c r="C25" s="329">
        <f t="shared" si="12"/>
        <v>1</v>
      </c>
      <c r="D25" s="330">
        <f t="shared" si="13"/>
        <v>46278</v>
      </c>
      <c r="E25" s="263"/>
      <c r="F25" s="31"/>
      <c r="G25" s="31"/>
      <c r="H25" s="32"/>
      <c r="I25" s="25"/>
      <c r="J25" s="33"/>
      <c r="K25" s="33"/>
      <c r="L25" s="340">
        <f t="shared" si="0"/>
        <v>0</v>
      </c>
      <c r="M25" s="34"/>
      <c r="N25" s="34"/>
      <c r="O25" s="340">
        <f t="shared" si="1"/>
        <v>0</v>
      </c>
      <c r="P25" s="410"/>
      <c r="Q25" s="473">
        <f>IF(AW25&gt;0,0,IF(D25=Persönliche_Daten!$D$24,Persönliche_Daten!$H$24,IF(D25=Persönliche_Daten!$D$26,Persönliche_Daten!$H$26,IF(C25=2,Persönliche_Daten!$G$16,IF(C25=3,Persönliche_Daten!$H$16,IF(C25=4,Persönliche_Daten!$I$16,IF(C25=5,Persönliche_Daten!$J$16,IF(C25=6,Persönliche_Daten!$K$16))))))+IF(C25=7,Persönliche_Daten!$L$16,IF(C25=1,Persönliche_Daten!$M$16,0))))</f>
        <v>0</v>
      </c>
      <c r="R25" s="474"/>
      <c r="S25" s="475">
        <f t="shared" si="2"/>
        <v>0</v>
      </c>
      <c r="T25" s="474"/>
      <c r="U25" s="468">
        <f t="shared" si="3"/>
        <v>0</v>
      </c>
      <c r="V25" s="472"/>
      <c r="W25" s="468">
        <f t="shared" si="14"/>
        <v>0</v>
      </c>
      <c r="X25" s="469"/>
      <c r="Y25" s="5"/>
      <c r="Z25" s="342">
        <f t="shared" si="15"/>
        <v>0</v>
      </c>
      <c r="AA25" s="5"/>
      <c r="AB25" s="47">
        <f t="shared" si="4"/>
        <v>0</v>
      </c>
      <c r="AC25" s="5"/>
      <c r="AD25" s="5"/>
      <c r="AE25" s="5"/>
      <c r="AF25" s="513"/>
      <c r="AG25" s="513"/>
      <c r="AI25" s="22"/>
      <c r="AM25" s="6">
        <f>IF(AND(K25&gt;0,M25=K25),Persönliche_Daten!$AI$5,0)</f>
        <v>0</v>
      </c>
      <c r="AN25" s="6">
        <f t="shared" si="5"/>
        <v>0</v>
      </c>
      <c r="AO25" s="6">
        <f>IF(AND(L25&gt;6,L25&lt;9.01),L25-Persönliche_Daten!$AG$5,0)</f>
        <v>0</v>
      </c>
      <c r="AP25" s="6">
        <f>IF(L25&gt;9,L25-Persönliche_Daten!$AH$5,0)</f>
        <v>0</v>
      </c>
      <c r="AQ25" s="6">
        <f t="shared" si="6"/>
        <v>0</v>
      </c>
      <c r="AR25" s="6">
        <f t="shared" si="7"/>
        <v>0</v>
      </c>
      <c r="AS25" s="6">
        <f>IF(AND(O25&gt;6,O25&lt;9.01),O25-Persönliche_Daten!$AG$5,0)</f>
        <v>0</v>
      </c>
      <c r="AT25" s="6">
        <f>IF(O25&gt;9,O25-Persönliche_Daten!$AH$5,0)</f>
        <v>0</v>
      </c>
      <c r="AU25" s="6">
        <f t="shared" si="8"/>
        <v>0</v>
      </c>
      <c r="AV25" s="6">
        <f t="shared" si="9"/>
        <v>0</v>
      </c>
      <c r="AW25" s="6">
        <f t="shared" si="10"/>
        <v>0</v>
      </c>
    </row>
    <row r="26" spans="2:49" s="6" customFormat="1" ht="21.75" customHeight="1" x14ac:dyDescent="0.25">
      <c r="B26" s="328">
        <f t="shared" si="11"/>
        <v>46279</v>
      </c>
      <c r="C26" s="329">
        <f t="shared" si="12"/>
        <v>2</v>
      </c>
      <c r="D26" s="330">
        <f t="shared" si="13"/>
        <v>46279</v>
      </c>
      <c r="E26" s="263"/>
      <c r="F26" s="31"/>
      <c r="G26" s="31"/>
      <c r="H26" s="32"/>
      <c r="I26" s="25"/>
      <c r="J26" s="33"/>
      <c r="K26" s="33"/>
      <c r="L26" s="340">
        <f t="shared" si="0"/>
        <v>0</v>
      </c>
      <c r="M26" s="34"/>
      <c r="N26" s="34"/>
      <c r="O26" s="340">
        <f t="shared" si="1"/>
        <v>0</v>
      </c>
      <c r="P26" s="410"/>
      <c r="Q26" s="473">
        <f>IF(AW26&gt;0,0,IF(D26=Persönliche_Daten!$D$24,Persönliche_Daten!$H$24,IF(D26=Persönliche_Daten!$D$26,Persönliche_Daten!$H$26,IF(C26=2,Persönliche_Daten!$G$16,IF(C26=3,Persönliche_Daten!$H$16,IF(C26=4,Persönliche_Daten!$I$16,IF(C26=5,Persönliche_Daten!$J$16,IF(C26=6,Persönliche_Daten!$K$16))))))+IF(C26=7,Persönliche_Daten!$L$16,IF(C26=1,Persönliche_Daten!$M$16,0))))</f>
        <v>0</v>
      </c>
      <c r="R26" s="474"/>
      <c r="S26" s="475">
        <f t="shared" si="2"/>
        <v>0</v>
      </c>
      <c r="T26" s="474"/>
      <c r="U26" s="468">
        <f t="shared" si="3"/>
        <v>0</v>
      </c>
      <c r="V26" s="472"/>
      <c r="W26" s="468">
        <f t="shared" si="14"/>
        <v>0</v>
      </c>
      <c r="X26" s="469"/>
      <c r="Y26" s="5"/>
      <c r="Z26" s="342">
        <f t="shared" si="15"/>
        <v>0</v>
      </c>
      <c r="AA26" s="5"/>
      <c r="AB26" s="47">
        <f t="shared" si="4"/>
        <v>0</v>
      </c>
      <c r="AC26" s="5"/>
      <c r="AD26" s="5"/>
      <c r="AE26" s="5"/>
      <c r="AF26" s="513"/>
      <c r="AG26" s="513"/>
      <c r="AI26" s="22"/>
      <c r="AM26" s="6">
        <f>IF(AND(K26&gt;0,M26=K26),Persönliche_Daten!$AI$5,0)</f>
        <v>0</v>
      </c>
      <c r="AN26" s="6">
        <f t="shared" si="5"/>
        <v>0</v>
      </c>
      <c r="AO26" s="6">
        <f>IF(AND(L26&gt;6,L26&lt;9.01),L26-Persönliche_Daten!$AG$5,0)</f>
        <v>0</v>
      </c>
      <c r="AP26" s="6">
        <f>IF(L26&gt;9,L26-Persönliche_Daten!$AH$5,0)</f>
        <v>0</v>
      </c>
      <c r="AQ26" s="6">
        <f t="shared" si="6"/>
        <v>0</v>
      </c>
      <c r="AR26" s="6">
        <f t="shared" si="7"/>
        <v>0</v>
      </c>
      <c r="AS26" s="6">
        <f>IF(AND(O26&gt;6,O26&lt;9.01),O26-Persönliche_Daten!$AG$5,0)</f>
        <v>0</v>
      </c>
      <c r="AT26" s="6">
        <f>IF(O26&gt;9,O26-Persönliche_Daten!$AH$5,0)</f>
        <v>0</v>
      </c>
      <c r="AU26" s="6">
        <f t="shared" si="8"/>
        <v>0</v>
      </c>
      <c r="AV26" s="6">
        <f t="shared" si="9"/>
        <v>0</v>
      </c>
      <c r="AW26" s="6">
        <f t="shared" si="10"/>
        <v>0</v>
      </c>
    </row>
    <row r="27" spans="2:49" s="6" customFormat="1" ht="21.75" customHeight="1" x14ac:dyDescent="0.25">
      <c r="B27" s="328">
        <f t="shared" si="11"/>
        <v>46280</v>
      </c>
      <c r="C27" s="329">
        <f t="shared" si="12"/>
        <v>3</v>
      </c>
      <c r="D27" s="330">
        <f t="shared" si="13"/>
        <v>46280</v>
      </c>
      <c r="E27" s="263"/>
      <c r="F27" s="31"/>
      <c r="G27" s="31"/>
      <c r="H27" s="32"/>
      <c r="I27" s="25"/>
      <c r="J27" s="33"/>
      <c r="K27" s="33"/>
      <c r="L27" s="340">
        <f t="shared" si="0"/>
        <v>0</v>
      </c>
      <c r="M27" s="34"/>
      <c r="N27" s="34"/>
      <c r="O27" s="340">
        <f t="shared" si="1"/>
        <v>0</v>
      </c>
      <c r="P27" s="410"/>
      <c r="Q27" s="473">
        <f>IF(AW27&gt;0,0,IF(D27=Persönliche_Daten!$D$24,Persönliche_Daten!$H$24,IF(D27=Persönliche_Daten!$D$26,Persönliche_Daten!$H$26,IF(C27=2,Persönliche_Daten!$G$16,IF(C27=3,Persönliche_Daten!$H$16,IF(C27=4,Persönliche_Daten!$I$16,IF(C27=5,Persönliche_Daten!$J$16,IF(C27=6,Persönliche_Daten!$K$16))))))+IF(C27=7,Persönliche_Daten!$L$16,IF(C27=1,Persönliche_Daten!$M$16,0))))</f>
        <v>0</v>
      </c>
      <c r="R27" s="474"/>
      <c r="S27" s="475">
        <f t="shared" si="2"/>
        <v>0</v>
      </c>
      <c r="T27" s="474"/>
      <c r="U27" s="468">
        <f t="shared" si="3"/>
        <v>0</v>
      </c>
      <c r="V27" s="472"/>
      <c r="W27" s="468">
        <f t="shared" si="14"/>
        <v>0</v>
      </c>
      <c r="X27" s="469"/>
      <c r="Y27" s="5"/>
      <c r="Z27" s="342">
        <f t="shared" si="15"/>
        <v>0</v>
      </c>
      <c r="AA27" s="5"/>
      <c r="AB27" s="47">
        <f t="shared" si="4"/>
        <v>0</v>
      </c>
      <c r="AC27" s="5"/>
      <c r="AD27" s="5"/>
      <c r="AE27" s="5"/>
      <c r="AF27" s="513"/>
      <c r="AG27" s="513"/>
      <c r="AI27" s="22"/>
      <c r="AM27" s="6">
        <f>IF(AND(K27&gt;0,M27=K27),Persönliche_Daten!$AI$5,0)</f>
        <v>0</v>
      </c>
      <c r="AN27" s="6">
        <f t="shared" si="5"/>
        <v>0</v>
      </c>
      <c r="AO27" s="6">
        <f>IF(AND(L27&gt;6,L27&lt;9.01),L27-Persönliche_Daten!$AG$5,0)</f>
        <v>0</v>
      </c>
      <c r="AP27" s="6">
        <f>IF(L27&gt;9,L27-Persönliche_Daten!$AH$5,0)</f>
        <v>0</v>
      </c>
      <c r="AQ27" s="6">
        <f t="shared" si="6"/>
        <v>0</v>
      </c>
      <c r="AR27" s="6">
        <f t="shared" si="7"/>
        <v>0</v>
      </c>
      <c r="AS27" s="6">
        <f>IF(AND(O27&gt;6,O27&lt;9.01),O27-Persönliche_Daten!$AG$5,0)</f>
        <v>0</v>
      </c>
      <c r="AT27" s="6">
        <f>IF(O27&gt;9,O27-Persönliche_Daten!$AH$5,0)</f>
        <v>0</v>
      </c>
      <c r="AU27" s="6">
        <f t="shared" si="8"/>
        <v>0</v>
      </c>
      <c r="AV27" s="6">
        <f t="shared" si="9"/>
        <v>0</v>
      </c>
      <c r="AW27" s="6">
        <f t="shared" si="10"/>
        <v>0</v>
      </c>
    </row>
    <row r="28" spans="2:49" s="6" customFormat="1" ht="21.75" customHeight="1" x14ac:dyDescent="0.25">
      <c r="B28" s="328">
        <f t="shared" si="11"/>
        <v>46281</v>
      </c>
      <c r="C28" s="329">
        <f t="shared" si="12"/>
        <v>4</v>
      </c>
      <c r="D28" s="330">
        <f t="shared" si="13"/>
        <v>46281</v>
      </c>
      <c r="E28" s="263"/>
      <c r="F28" s="31"/>
      <c r="G28" s="31"/>
      <c r="H28" s="32"/>
      <c r="I28" s="25"/>
      <c r="J28" s="33"/>
      <c r="K28" s="33"/>
      <c r="L28" s="340">
        <f t="shared" si="0"/>
        <v>0</v>
      </c>
      <c r="M28" s="34"/>
      <c r="N28" s="34"/>
      <c r="O28" s="340">
        <f t="shared" si="1"/>
        <v>0</v>
      </c>
      <c r="P28" s="410"/>
      <c r="Q28" s="473">
        <f>IF(AW28&gt;0,0,IF(D28=Persönliche_Daten!$D$24,Persönliche_Daten!$H$24,IF(D28=Persönliche_Daten!$D$26,Persönliche_Daten!$H$26,IF(C28=2,Persönliche_Daten!$G$16,IF(C28=3,Persönliche_Daten!$H$16,IF(C28=4,Persönliche_Daten!$I$16,IF(C28=5,Persönliche_Daten!$J$16,IF(C28=6,Persönliche_Daten!$K$16))))))+IF(C28=7,Persönliche_Daten!$L$16,IF(C28=1,Persönliche_Daten!$M$16,0))))</f>
        <v>0</v>
      </c>
      <c r="R28" s="474"/>
      <c r="S28" s="475">
        <f t="shared" si="2"/>
        <v>0</v>
      </c>
      <c r="T28" s="474"/>
      <c r="U28" s="468">
        <f t="shared" si="3"/>
        <v>0</v>
      </c>
      <c r="V28" s="472"/>
      <c r="W28" s="468">
        <f t="shared" si="14"/>
        <v>0</v>
      </c>
      <c r="X28" s="469"/>
      <c r="Y28" s="5"/>
      <c r="Z28" s="342">
        <f t="shared" si="15"/>
        <v>0</v>
      </c>
      <c r="AA28" s="5"/>
      <c r="AB28" s="47">
        <f t="shared" si="4"/>
        <v>0</v>
      </c>
      <c r="AC28" s="5"/>
      <c r="AD28" s="5"/>
      <c r="AE28" s="5"/>
      <c r="AF28" s="513"/>
      <c r="AG28" s="513"/>
      <c r="AI28" s="22"/>
      <c r="AM28" s="6">
        <f>IF(AND(K28&gt;0,M28=K28),Persönliche_Daten!$AI$5,0)</f>
        <v>0</v>
      </c>
      <c r="AN28" s="6">
        <f t="shared" si="5"/>
        <v>0</v>
      </c>
      <c r="AO28" s="6">
        <f>IF(AND(L28&gt;6,L28&lt;9.01),L28-Persönliche_Daten!$AG$5,0)</f>
        <v>0</v>
      </c>
      <c r="AP28" s="6">
        <f>IF(L28&gt;9,L28-Persönliche_Daten!$AH$5,0)</f>
        <v>0</v>
      </c>
      <c r="AQ28" s="6">
        <f t="shared" si="6"/>
        <v>0</v>
      </c>
      <c r="AR28" s="6">
        <f t="shared" si="7"/>
        <v>0</v>
      </c>
      <c r="AS28" s="6">
        <f>IF(AND(O28&gt;6,O28&lt;9.01),O28-Persönliche_Daten!$AG$5,0)</f>
        <v>0</v>
      </c>
      <c r="AT28" s="6">
        <f>IF(O28&gt;9,O28-Persönliche_Daten!$AH$5,0)</f>
        <v>0</v>
      </c>
      <c r="AU28" s="6">
        <f t="shared" si="8"/>
        <v>0</v>
      </c>
      <c r="AV28" s="6">
        <f t="shared" si="9"/>
        <v>0</v>
      </c>
      <c r="AW28" s="6">
        <f t="shared" si="10"/>
        <v>0</v>
      </c>
    </row>
    <row r="29" spans="2:49" s="6" customFormat="1" ht="21.75" customHeight="1" x14ac:dyDescent="0.25">
      <c r="B29" s="328">
        <f t="shared" si="11"/>
        <v>46282</v>
      </c>
      <c r="C29" s="329">
        <f t="shared" si="12"/>
        <v>5</v>
      </c>
      <c r="D29" s="330">
        <f t="shared" si="13"/>
        <v>46282</v>
      </c>
      <c r="E29" s="263"/>
      <c r="F29" s="31"/>
      <c r="G29" s="31"/>
      <c r="H29" s="32"/>
      <c r="I29" s="25"/>
      <c r="J29" s="33"/>
      <c r="K29" s="33"/>
      <c r="L29" s="340">
        <f t="shared" si="0"/>
        <v>0</v>
      </c>
      <c r="M29" s="34"/>
      <c r="N29" s="34"/>
      <c r="O29" s="340">
        <f t="shared" si="1"/>
        <v>0</v>
      </c>
      <c r="P29" s="410"/>
      <c r="Q29" s="473">
        <f>IF(AW29&gt;0,0,IF(D29=Persönliche_Daten!$D$24,Persönliche_Daten!$H$24,IF(D29=Persönliche_Daten!$D$26,Persönliche_Daten!$H$26,IF(C29=2,Persönliche_Daten!$G$16,IF(C29=3,Persönliche_Daten!$H$16,IF(C29=4,Persönliche_Daten!$I$16,IF(C29=5,Persönliche_Daten!$J$16,IF(C29=6,Persönliche_Daten!$K$16))))))+IF(C29=7,Persönliche_Daten!$L$16,IF(C29=1,Persönliche_Daten!$M$16,0))))</f>
        <v>0</v>
      </c>
      <c r="R29" s="474"/>
      <c r="S29" s="475">
        <f t="shared" si="2"/>
        <v>0</v>
      </c>
      <c r="T29" s="474"/>
      <c r="U29" s="468">
        <f t="shared" si="3"/>
        <v>0</v>
      </c>
      <c r="V29" s="472"/>
      <c r="W29" s="468">
        <f t="shared" si="14"/>
        <v>0</v>
      </c>
      <c r="X29" s="469"/>
      <c r="Y29" s="5"/>
      <c r="Z29" s="342">
        <f t="shared" si="15"/>
        <v>0</v>
      </c>
      <c r="AA29" s="5"/>
      <c r="AB29" s="47">
        <f t="shared" si="4"/>
        <v>0</v>
      </c>
      <c r="AC29" s="5"/>
      <c r="AD29" s="5"/>
      <c r="AE29" s="5"/>
      <c r="AF29" s="513"/>
      <c r="AG29" s="513"/>
      <c r="AI29" s="22"/>
      <c r="AM29" s="6">
        <f>IF(AND(K29&gt;0,M29=K29),Persönliche_Daten!$AI$5,0)</f>
        <v>0</v>
      </c>
      <c r="AN29" s="6">
        <f t="shared" si="5"/>
        <v>0</v>
      </c>
      <c r="AO29" s="6">
        <f>IF(AND(L29&gt;6,L29&lt;9.01),L29-Persönliche_Daten!$AG$5,0)</f>
        <v>0</v>
      </c>
      <c r="AP29" s="6">
        <f>IF(L29&gt;9,L29-Persönliche_Daten!$AH$5,0)</f>
        <v>0</v>
      </c>
      <c r="AQ29" s="6">
        <f t="shared" si="6"/>
        <v>0</v>
      </c>
      <c r="AR29" s="6">
        <f t="shared" si="7"/>
        <v>0</v>
      </c>
      <c r="AS29" s="6">
        <f>IF(AND(O29&gt;6,O29&lt;9.01),O29-Persönliche_Daten!$AG$5,0)</f>
        <v>0</v>
      </c>
      <c r="AT29" s="6">
        <f>IF(O29&gt;9,O29-Persönliche_Daten!$AH$5,0)</f>
        <v>0</v>
      </c>
      <c r="AU29" s="6">
        <f t="shared" si="8"/>
        <v>0</v>
      </c>
      <c r="AV29" s="6">
        <f t="shared" si="9"/>
        <v>0</v>
      </c>
      <c r="AW29" s="6">
        <f t="shared" si="10"/>
        <v>0</v>
      </c>
    </row>
    <row r="30" spans="2:49" s="6" customFormat="1" ht="21.75" customHeight="1" x14ac:dyDescent="0.25">
      <c r="B30" s="328">
        <f t="shared" si="11"/>
        <v>46283</v>
      </c>
      <c r="C30" s="329">
        <f t="shared" si="12"/>
        <v>6</v>
      </c>
      <c r="D30" s="330">
        <f t="shared" si="13"/>
        <v>46283</v>
      </c>
      <c r="E30" s="263"/>
      <c r="F30" s="31"/>
      <c r="G30" s="31"/>
      <c r="H30" s="32"/>
      <c r="I30" s="25"/>
      <c r="J30" s="33"/>
      <c r="K30" s="33"/>
      <c r="L30" s="340">
        <f t="shared" si="0"/>
        <v>0</v>
      </c>
      <c r="M30" s="34"/>
      <c r="N30" s="34"/>
      <c r="O30" s="340">
        <f t="shared" si="1"/>
        <v>0</v>
      </c>
      <c r="P30" s="410"/>
      <c r="Q30" s="473">
        <f>IF(AW30&gt;0,0,IF(D30=Persönliche_Daten!$D$24,Persönliche_Daten!$H$24,IF(D30=Persönliche_Daten!$D$26,Persönliche_Daten!$H$26,IF(C30=2,Persönliche_Daten!$G$16,IF(C30=3,Persönliche_Daten!$H$16,IF(C30=4,Persönliche_Daten!$I$16,IF(C30=5,Persönliche_Daten!$J$16,IF(C30=6,Persönliche_Daten!$K$16))))))+IF(C30=7,Persönliche_Daten!$L$16,IF(C30=1,Persönliche_Daten!$M$16,0))))</f>
        <v>0</v>
      </c>
      <c r="R30" s="474"/>
      <c r="S30" s="475">
        <f t="shared" si="2"/>
        <v>0</v>
      </c>
      <c r="T30" s="474"/>
      <c r="U30" s="468">
        <f t="shared" si="3"/>
        <v>0</v>
      </c>
      <c r="V30" s="472"/>
      <c r="W30" s="468">
        <f t="shared" si="14"/>
        <v>0</v>
      </c>
      <c r="X30" s="469"/>
      <c r="Y30" s="5"/>
      <c r="Z30" s="342">
        <f t="shared" si="15"/>
        <v>0</v>
      </c>
      <c r="AA30" s="5"/>
      <c r="AB30" s="47">
        <f t="shared" si="4"/>
        <v>0</v>
      </c>
      <c r="AC30" s="5"/>
      <c r="AD30" s="5"/>
      <c r="AE30" s="5"/>
      <c r="AF30" s="513"/>
      <c r="AG30" s="513"/>
      <c r="AI30" s="22"/>
      <c r="AM30" s="6">
        <f>IF(AND(K30&gt;0,M30=K30),Persönliche_Daten!$AI$5,0)</f>
        <v>0</v>
      </c>
      <c r="AN30" s="6">
        <f t="shared" si="5"/>
        <v>0</v>
      </c>
      <c r="AO30" s="6">
        <f>IF(AND(L30&gt;6,L30&lt;9.01),L30-Persönliche_Daten!$AG$5,0)</f>
        <v>0</v>
      </c>
      <c r="AP30" s="6">
        <f>IF(L30&gt;9,L30-Persönliche_Daten!$AH$5,0)</f>
        <v>0</v>
      </c>
      <c r="AQ30" s="6">
        <f t="shared" si="6"/>
        <v>0</v>
      </c>
      <c r="AR30" s="6">
        <f t="shared" si="7"/>
        <v>0</v>
      </c>
      <c r="AS30" s="6">
        <f>IF(AND(O30&gt;6,O30&lt;9.01),O30-Persönliche_Daten!$AG$5,0)</f>
        <v>0</v>
      </c>
      <c r="AT30" s="6">
        <f>IF(O30&gt;9,O30-Persönliche_Daten!$AH$5,0)</f>
        <v>0</v>
      </c>
      <c r="AU30" s="6">
        <f t="shared" si="8"/>
        <v>0</v>
      </c>
      <c r="AV30" s="6">
        <f t="shared" si="9"/>
        <v>0</v>
      </c>
      <c r="AW30" s="6">
        <f t="shared" si="10"/>
        <v>0</v>
      </c>
    </row>
    <row r="31" spans="2:49" s="6" customFormat="1" ht="21.75" customHeight="1" x14ac:dyDescent="0.25">
      <c r="B31" s="328">
        <f t="shared" si="11"/>
        <v>46284</v>
      </c>
      <c r="C31" s="329">
        <f t="shared" si="12"/>
        <v>7</v>
      </c>
      <c r="D31" s="330">
        <f t="shared" si="13"/>
        <v>46284</v>
      </c>
      <c r="E31" s="263"/>
      <c r="F31" s="31"/>
      <c r="G31" s="31"/>
      <c r="H31" s="32"/>
      <c r="I31" s="25"/>
      <c r="J31" s="33"/>
      <c r="K31" s="33"/>
      <c r="L31" s="340">
        <f t="shared" si="0"/>
        <v>0</v>
      </c>
      <c r="M31" s="34"/>
      <c r="N31" s="34"/>
      <c r="O31" s="340">
        <f t="shared" si="1"/>
        <v>0</v>
      </c>
      <c r="P31" s="410"/>
      <c r="Q31" s="473">
        <f>IF(AW31&gt;0,0,IF(D31=Persönliche_Daten!$D$24,Persönliche_Daten!$H$24,IF(D31=Persönliche_Daten!$D$26,Persönliche_Daten!$H$26,IF(C31=2,Persönliche_Daten!$G$16,IF(C31=3,Persönliche_Daten!$H$16,IF(C31=4,Persönliche_Daten!$I$16,IF(C31=5,Persönliche_Daten!$J$16,IF(C31=6,Persönliche_Daten!$K$16))))))+IF(C31=7,Persönliche_Daten!$L$16,IF(C31=1,Persönliche_Daten!$M$16,0))))</f>
        <v>0</v>
      </c>
      <c r="R31" s="474"/>
      <c r="S31" s="475">
        <f t="shared" si="2"/>
        <v>0</v>
      </c>
      <c r="T31" s="474"/>
      <c r="U31" s="468">
        <f t="shared" si="3"/>
        <v>0</v>
      </c>
      <c r="V31" s="472"/>
      <c r="W31" s="468">
        <f t="shared" si="14"/>
        <v>0</v>
      </c>
      <c r="X31" s="469"/>
      <c r="Y31" s="5"/>
      <c r="Z31" s="342">
        <f t="shared" si="15"/>
        <v>0</v>
      </c>
      <c r="AA31" s="5"/>
      <c r="AB31" s="47">
        <f t="shared" si="4"/>
        <v>0</v>
      </c>
      <c r="AC31" s="5"/>
      <c r="AD31" s="5"/>
      <c r="AE31" s="5"/>
      <c r="AF31" s="513"/>
      <c r="AG31" s="513"/>
      <c r="AI31" s="22"/>
      <c r="AM31" s="6">
        <f>IF(AND(K31&gt;0,M31=K31),Persönliche_Daten!$AI$5,0)</f>
        <v>0</v>
      </c>
      <c r="AN31" s="6">
        <f t="shared" si="5"/>
        <v>0</v>
      </c>
      <c r="AO31" s="6">
        <f>IF(AND(L31&gt;6,L31&lt;9.01),L31-Persönliche_Daten!$AG$5,0)</f>
        <v>0</v>
      </c>
      <c r="AP31" s="6">
        <f>IF(L31&gt;9,L31-Persönliche_Daten!$AH$5,0)</f>
        <v>0</v>
      </c>
      <c r="AQ31" s="6">
        <f t="shared" si="6"/>
        <v>0</v>
      </c>
      <c r="AR31" s="6">
        <f t="shared" si="7"/>
        <v>0</v>
      </c>
      <c r="AS31" s="6">
        <f>IF(AND(O31&gt;6,O31&lt;9.01),O31-Persönliche_Daten!$AG$5,0)</f>
        <v>0</v>
      </c>
      <c r="AT31" s="6">
        <f>IF(O31&gt;9,O31-Persönliche_Daten!$AH$5,0)</f>
        <v>0</v>
      </c>
      <c r="AU31" s="6">
        <f t="shared" si="8"/>
        <v>0</v>
      </c>
      <c r="AV31" s="6">
        <f t="shared" si="9"/>
        <v>0</v>
      </c>
      <c r="AW31" s="6">
        <f t="shared" si="10"/>
        <v>0</v>
      </c>
    </row>
    <row r="32" spans="2:49" s="6" customFormat="1" ht="21.75" customHeight="1" x14ac:dyDescent="0.25">
      <c r="B32" s="328">
        <f t="shared" si="11"/>
        <v>46285</v>
      </c>
      <c r="C32" s="329">
        <f t="shared" si="12"/>
        <v>1</v>
      </c>
      <c r="D32" s="330">
        <f t="shared" si="13"/>
        <v>46285</v>
      </c>
      <c r="E32" s="263"/>
      <c r="F32" s="31"/>
      <c r="G32" s="31"/>
      <c r="H32" s="32"/>
      <c r="I32" s="25"/>
      <c r="J32" s="33"/>
      <c r="K32" s="33"/>
      <c r="L32" s="340">
        <f t="shared" si="0"/>
        <v>0</v>
      </c>
      <c r="M32" s="34"/>
      <c r="N32" s="34"/>
      <c r="O32" s="340">
        <f t="shared" si="1"/>
        <v>0</v>
      </c>
      <c r="P32" s="410"/>
      <c r="Q32" s="473">
        <f>IF(AW32&gt;0,0,IF(D32=Persönliche_Daten!$D$24,Persönliche_Daten!$H$24,IF(D32=Persönliche_Daten!$D$26,Persönliche_Daten!$H$26,IF(C32=2,Persönliche_Daten!$G$16,IF(C32=3,Persönliche_Daten!$H$16,IF(C32=4,Persönliche_Daten!$I$16,IF(C32=5,Persönliche_Daten!$J$16,IF(C32=6,Persönliche_Daten!$K$16))))))+IF(C32=7,Persönliche_Daten!$L$16,IF(C32=1,Persönliche_Daten!$M$16,0))))</f>
        <v>0</v>
      </c>
      <c r="R32" s="474"/>
      <c r="S32" s="475">
        <f t="shared" si="2"/>
        <v>0</v>
      </c>
      <c r="T32" s="474"/>
      <c r="U32" s="468">
        <f t="shared" si="3"/>
        <v>0</v>
      </c>
      <c r="V32" s="472"/>
      <c r="W32" s="468">
        <f t="shared" si="14"/>
        <v>0</v>
      </c>
      <c r="X32" s="469"/>
      <c r="Y32" s="5"/>
      <c r="Z32" s="342">
        <f t="shared" si="15"/>
        <v>0</v>
      </c>
      <c r="AA32" s="5"/>
      <c r="AB32" s="47">
        <f t="shared" si="4"/>
        <v>0</v>
      </c>
      <c r="AC32" s="5"/>
      <c r="AD32" s="5"/>
      <c r="AE32" s="5"/>
      <c r="AF32" s="513"/>
      <c r="AG32" s="513"/>
      <c r="AI32" s="22"/>
      <c r="AM32" s="6">
        <f>IF(AND(K32&gt;0,M32=K32),Persönliche_Daten!$AI$5,0)</f>
        <v>0</v>
      </c>
      <c r="AN32" s="6">
        <f t="shared" si="5"/>
        <v>0</v>
      </c>
      <c r="AO32" s="6">
        <f>IF(AND(L32&gt;6,L32&lt;9.01),L32-Persönliche_Daten!$AG$5,0)</f>
        <v>0</v>
      </c>
      <c r="AP32" s="6">
        <f>IF(L32&gt;9,L32-Persönliche_Daten!$AH$5,0)</f>
        <v>0</v>
      </c>
      <c r="AQ32" s="6">
        <f t="shared" si="6"/>
        <v>0</v>
      </c>
      <c r="AR32" s="6">
        <f t="shared" si="7"/>
        <v>0</v>
      </c>
      <c r="AS32" s="6">
        <f>IF(AND(O32&gt;6,O32&lt;9.01),O32-Persönliche_Daten!$AG$5,0)</f>
        <v>0</v>
      </c>
      <c r="AT32" s="6">
        <f>IF(O32&gt;9,O32-Persönliche_Daten!$AH$5,0)</f>
        <v>0</v>
      </c>
      <c r="AU32" s="6">
        <f t="shared" si="8"/>
        <v>0</v>
      </c>
      <c r="AV32" s="6">
        <f t="shared" si="9"/>
        <v>0</v>
      </c>
      <c r="AW32" s="6">
        <f t="shared" si="10"/>
        <v>0</v>
      </c>
    </row>
    <row r="33" spans="2:49" s="6" customFormat="1" ht="21.75" customHeight="1" x14ac:dyDescent="0.25">
      <c r="B33" s="328">
        <f t="shared" si="11"/>
        <v>46286</v>
      </c>
      <c r="C33" s="329">
        <f t="shared" si="12"/>
        <v>2</v>
      </c>
      <c r="D33" s="330">
        <f t="shared" si="13"/>
        <v>46286</v>
      </c>
      <c r="E33" s="263"/>
      <c r="F33" s="31"/>
      <c r="G33" s="31"/>
      <c r="H33" s="32"/>
      <c r="I33" s="25"/>
      <c r="J33" s="33"/>
      <c r="K33" s="33"/>
      <c r="L33" s="340">
        <f t="shared" si="0"/>
        <v>0</v>
      </c>
      <c r="M33" s="34"/>
      <c r="N33" s="34"/>
      <c r="O33" s="340">
        <f t="shared" si="1"/>
        <v>0</v>
      </c>
      <c r="P33" s="410"/>
      <c r="Q33" s="473">
        <f>IF(AW33&gt;0,0,IF(D33=Persönliche_Daten!$D$24,Persönliche_Daten!$H$24,IF(D33=Persönliche_Daten!$D$26,Persönliche_Daten!$H$26,IF(C33=2,Persönliche_Daten!$G$16,IF(C33=3,Persönliche_Daten!$H$16,IF(C33=4,Persönliche_Daten!$I$16,IF(C33=5,Persönliche_Daten!$J$16,IF(C33=6,Persönliche_Daten!$K$16))))))+IF(C33=7,Persönliche_Daten!$L$16,IF(C33=1,Persönliche_Daten!$M$16,0))))</f>
        <v>0</v>
      </c>
      <c r="R33" s="474"/>
      <c r="S33" s="475">
        <f t="shared" si="2"/>
        <v>0</v>
      </c>
      <c r="T33" s="474"/>
      <c r="U33" s="468">
        <f t="shared" si="3"/>
        <v>0</v>
      </c>
      <c r="V33" s="472"/>
      <c r="W33" s="468">
        <f t="shared" si="14"/>
        <v>0</v>
      </c>
      <c r="X33" s="469"/>
      <c r="Y33" s="5"/>
      <c r="Z33" s="342">
        <f t="shared" si="15"/>
        <v>0</v>
      </c>
      <c r="AA33" s="5"/>
      <c r="AB33" s="47">
        <f t="shared" si="4"/>
        <v>0</v>
      </c>
      <c r="AC33" s="5"/>
      <c r="AD33" s="5"/>
      <c r="AE33" s="5"/>
      <c r="AF33" s="513"/>
      <c r="AG33" s="513"/>
      <c r="AI33" s="22"/>
      <c r="AM33" s="6">
        <f>IF(AND(K33&gt;0,M33=K33),Persönliche_Daten!$AI$5,0)</f>
        <v>0</v>
      </c>
      <c r="AN33" s="6">
        <f t="shared" si="5"/>
        <v>0</v>
      </c>
      <c r="AO33" s="6">
        <f>IF(AND(L33&gt;6,L33&lt;9.01),L33-Persönliche_Daten!$AG$5,0)</f>
        <v>0</v>
      </c>
      <c r="AP33" s="6">
        <f>IF(L33&gt;9,L33-Persönliche_Daten!$AH$5,0)</f>
        <v>0</v>
      </c>
      <c r="AQ33" s="6">
        <f t="shared" si="6"/>
        <v>0</v>
      </c>
      <c r="AR33" s="6">
        <f t="shared" si="7"/>
        <v>0</v>
      </c>
      <c r="AS33" s="6">
        <f>IF(AND(O33&gt;6,O33&lt;9.01),O33-Persönliche_Daten!$AG$5,0)</f>
        <v>0</v>
      </c>
      <c r="AT33" s="6">
        <f>IF(O33&gt;9,O33-Persönliche_Daten!$AH$5,0)</f>
        <v>0</v>
      </c>
      <c r="AU33" s="6">
        <f t="shared" si="8"/>
        <v>0</v>
      </c>
      <c r="AV33" s="6">
        <f t="shared" si="9"/>
        <v>0</v>
      </c>
      <c r="AW33" s="6">
        <f t="shared" si="10"/>
        <v>0</v>
      </c>
    </row>
    <row r="34" spans="2:49" s="6" customFormat="1" ht="21.75" customHeight="1" x14ac:dyDescent="0.25">
      <c r="B34" s="328">
        <f t="shared" si="11"/>
        <v>46287</v>
      </c>
      <c r="C34" s="329">
        <f t="shared" si="12"/>
        <v>3</v>
      </c>
      <c r="D34" s="330">
        <f t="shared" si="13"/>
        <v>46287</v>
      </c>
      <c r="E34" s="263"/>
      <c r="F34" s="31"/>
      <c r="G34" s="31"/>
      <c r="H34" s="32"/>
      <c r="I34" s="25"/>
      <c r="J34" s="33"/>
      <c r="K34" s="33"/>
      <c r="L34" s="340">
        <f t="shared" si="0"/>
        <v>0</v>
      </c>
      <c r="M34" s="34"/>
      <c r="N34" s="34"/>
      <c r="O34" s="340">
        <f t="shared" si="1"/>
        <v>0</v>
      </c>
      <c r="P34" s="410"/>
      <c r="Q34" s="473">
        <f>IF(AW34&gt;0,0,IF(D34=Persönliche_Daten!$D$24,Persönliche_Daten!$H$24,IF(D34=Persönliche_Daten!$D$26,Persönliche_Daten!$H$26,IF(C34=2,Persönliche_Daten!$G$16,IF(C34=3,Persönliche_Daten!$H$16,IF(C34=4,Persönliche_Daten!$I$16,IF(C34=5,Persönliche_Daten!$J$16,IF(C34=6,Persönliche_Daten!$K$16))))))+IF(C34=7,Persönliche_Daten!$L$16,IF(C34=1,Persönliche_Daten!$M$16,0))))</f>
        <v>0</v>
      </c>
      <c r="R34" s="474"/>
      <c r="S34" s="475">
        <f t="shared" si="2"/>
        <v>0</v>
      </c>
      <c r="T34" s="474"/>
      <c r="U34" s="468">
        <f t="shared" si="3"/>
        <v>0</v>
      </c>
      <c r="V34" s="472"/>
      <c r="W34" s="468">
        <f t="shared" si="14"/>
        <v>0</v>
      </c>
      <c r="X34" s="469"/>
      <c r="Y34" s="5"/>
      <c r="Z34" s="342">
        <f t="shared" si="15"/>
        <v>0</v>
      </c>
      <c r="AA34" s="5"/>
      <c r="AB34" s="47">
        <f t="shared" si="4"/>
        <v>0</v>
      </c>
      <c r="AC34" s="5"/>
      <c r="AD34" s="5"/>
      <c r="AE34" s="5"/>
      <c r="AF34" s="513"/>
      <c r="AG34" s="513"/>
      <c r="AI34" s="22"/>
      <c r="AM34" s="6">
        <f>IF(AND(K34&gt;0,M34=K34),Persönliche_Daten!$AI$5,0)</f>
        <v>0</v>
      </c>
      <c r="AN34" s="6">
        <f t="shared" si="5"/>
        <v>0</v>
      </c>
      <c r="AO34" s="6">
        <f>IF(AND(L34&gt;6,L34&lt;9.01),L34-Persönliche_Daten!$AG$5,0)</f>
        <v>0</v>
      </c>
      <c r="AP34" s="6">
        <f>IF(L34&gt;9,L34-Persönliche_Daten!$AH$5,0)</f>
        <v>0</v>
      </c>
      <c r="AQ34" s="6">
        <f t="shared" si="6"/>
        <v>0</v>
      </c>
      <c r="AR34" s="6">
        <f t="shared" si="7"/>
        <v>0</v>
      </c>
      <c r="AS34" s="6">
        <f>IF(AND(O34&gt;6,O34&lt;9.01),O34-Persönliche_Daten!$AG$5,0)</f>
        <v>0</v>
      </c>
      <c r="AT34" s="6">
        <f>IF(O34&gt;9,O34-Persönliche_Daten!$AH$5,0)</f>
        <v>0</v>
      </c>
      <c r="AU34" s="6">
        <f t="shared" si="8"/>
        <v>0</v>
      </c>
      <c r="AV34" s="6">
        <f t="shared" si="9"/>
        <v>0</v>
      </c>
      <c r="AW34" s="6">
        <f t="shared" si="10"/>
        <v>0</v>
      </c>
    </row>
    <row r="35" spans="2:49" s="6" customFormat="1" ht="21.75" customHeight="1" x14ac:dyDescent="0.25">
      <c r="B35" s="328">
        <f t="shared" si="11"/>
        <v>46288</v>
      </c>
      <c r="C35" s="329">
        <f t="shared" si="12"/>
        <v>4</v>
      </c>
      <c r="D35" s="330">
        <f t="shared" si="13"/>
        <v>46288</v>
      </c>
      <c r="E35" s="263"/>
      <c r="F35" s="31"/>
      <c r="G35" s="31"/>
      <c r="H35" s="32"/>
      <c r="I35" s="25"/>
      <c r="J35" s="33"/>
      <c r="K35" s="33"/>
      <c r="L35" s="340">
        <f t="shared" si="0"/>
        <v>0</v>
      </c>
      <c r="M35" s="34"/>
      <c r="N35" s="34"/>
      <c r="O35" s="340">
        <f t="shared" si="1"/>
        <v>0</v>
      </c>
      <c r="P35" s="410"/>
      <c r="Q35" s="473">
        <f>IF(AW35&gt;0,0,IF(D35=Persönliche_Daten!$D$24,Persönliche_Daten!$H$24,IF(D35=Persönliche_Daten!$D$26,Persönliche_Daten!$H$26,IF(C35=2,Persönliche_Daten!$G$16,IF(C35=3,Persönliche_Daten!$H$16,IF(C35=4,Persönliche_Daten!$I$16,IF(C35=5,Persönliche_Daten!$J$16,IF(C35=6,Persönliche_Daten!$K$16))))))+IF(C35=7,Persönliche_Daten!$L$16,IF(C35=1,Persönliche_Daten!$M$16,0))))</f>
        <v>0</v>
      </c>
      <c r="R35" s="474"/>
      <c r="S35" s="475">
        <f t="shared" si="2"/>
        <v>0</v>
      </c>
      <c r="T35" s="474"/>
      <c r="U35" s="468">
        <f t="shared" si="3"/>
        <v>0</v>
      </c>
      <c r="V35" s="472"/>
      <c r="W35" s="468">
        <f t="shared" si="14"/>
        <v>0</v>
      </c>
      <c r="X35" s="469"/>
      <c r="Y35" s="5"/>
      <c r="Z35" s="342">
        <f t="shared" si="15"/>
        <v>0</v>
      </c>
      <c r="AA35" s="5"/>
      <c r="AB35" s="47">
        <f t="shared" si="4"/>
        <v>0</v>
      </c>
      <c r="AC35" s="5"/>
      <c r="AD35" s="5"/>
      <c r="AE35" s="5"/>
      <c r="AF35" s="513"/>
      <c r="AG35" s="513"/>
      <c r="AI35" s="22"/>
      <c r="AM35" s="6">
        <f>IF(AND(K35&gt;0,M35=K35),Persönliche_Daten!$AI$5,0)</f>
        <v>0</v>
      </c>
      <c r="AN35" s="6">
        <f t="shared" si="5"/>
        <v>0</v>
      </c>
      <c r="AO35" s="6">
        <f>IF(AND(L35&gt;6,L35&lt;9.01),L35-Persönliche_Daten!$AG$5,0)</f>
        <v>0</v>
      </c>
      <c r="AP35" s="6">
        <f>IF(L35&gt;9,L35-Persönliche_Daten!$AH$5,0)</f>
        <v>0</v>
      </c>
      <c r="AQ35" s="6">
        <f t="shared" si="6"/>
        <v>0</v>
      </c>
      <c r="AR35" s="6">
        <f t="shared" si="7"/>
        <v>0</v>
      </c>
      <c r="AS35" s="6">
        <f>IF(AND(O35&gt;6,O35&lt;9.01),O35-Persönliche_Daten!$AG$5,0)</f>
        <v>0</v>
      </c>
      <c r="AT35" s="6">
        <f>IF(O35&gt;9,O35-Persönliche_Daten!$AH$5,0)</f>
        <v>0</v>
      </c>
      <c r="AU35" s="6">
        <f t="shared" si="8"/>
        <v>0</v>
      </c>
      <c r="AV35" s="6">
        <f t="shared" si="9"/>
        <v>0</v>
      </c>
      <c r="AW35" s="6">
        <f t="shared" si="10"/>
        <v>0</v>
      </c>
    </row>
    <row r="36" spans="2:49" s="6" customFormat="1" ht="21.75" customHeight="1" x14ac:dyDescent="0.25">
      <c r="B36" s="328">
        <f t="shared" si="11"/>
        <v>46289</v>
      </c>
      <c r="C36" s="329">
        <f t="shared" si="12"/>
        <v>5</v>
      </c>
      <c r="D36" s="330">
        <f t="shared" si="13"/>
        <v>46289</v>
      </c>
      <c r="E36" s="263"/>
      <c r="F36" s="31"/>
      <c r="G36" s="31"/>
      <c r="H36" s="32"/>
      <c r="I36" s="25"/>
      <c r="J36" s="33"/>
      <c r="K36" s="33"/>
      <c r="L36" s="340">
        <f t="shared" si="0"/>
        <v>0</v>
      </c>
      <c r="M36" s="34"/>
      <c r="N36" s="34"/>
      <c r="O36" s="340">
        <f t="shared" si="1"/>
        <v>0</v>
      </c>
      <c r="P36" s="410"/>
      <c r="Q36" s="473">
        <f>IF(AW36&gt;0,0,IF(D36=Persönliche_Daten!$D$24,Persönliche_Daten!$H$24,IF(D36=Persönliche_Daten!$D$26,Persönliche_Daten!$H$26,IF(C36=2,Persönliche_Daten!$G$16,IF(C36=3,Persönliche_Daten!$H$16,IF(C36=4,Persönliche_Daten!$I$16,IF(C36=5,Persönliche_Daten!$J$16,IF(C36=6,Persönliche_Daten!$K$16))))))+IF(C36=7,Persönliche_Daten!$L$16,IF(C36=1,Persönliche_Daten!$M$16,0))))</f>
        <v>0</v>
      </c>
      <c r="R36" s="474"/>
      <c r="S36" s="475">
        <f t="shared" si="2"/>
        <v>0</v>
      </c>
      <c r="T36" s="474"/>
      <c r="U36" s="468">
        <f t="shared" si="3"/>
        <v>0</v>
      </c>
      <c r="V36" s="472"/>
      <c r="W36" s="468">
        <f t="shared" si="14"/>
        <v>0</v>
      </c>
      <c r="X36" s="469"/>
      <c r="Y36" s="5"/>
      <c r="Z36" s="342">
        <f t="shared" si="15"/>
        <v>0</v>
      </c>
      <c r="AA36" s="5"/>
      <c r="AB36" s="47">
        <f t="shared" si="4"/>
        <v>0</v>
      </c>
      <c r="AC36" s="5"/>
      <c r="AD36" s="5"/>
      <c r="AE36" s="5"/>
      <c r="AF36" s="513"/>
      <c r="AG36" s="513"/>
      <c r="AI36" s="22"/>
      <c r="AM36" s="6">
        <f>IF(AND(K36&gt;0,M36=K36),Persönliche_Daten!$AI$5,0)</f>
        <v>0</v>
      </c>
      <c r="AN36" s="6">
        <f t="shared" si="5"/>
        <v>0</v>
      </c>
      <c r="AO36" s="6">
        <f>IF(AND(L36&gt;6,L36&lt;9.01),L36-Persönliche_Daten!$AG$5,0)</f>
        <v>0</v>
      </c>
      <c r="AP36" s="6">
        <f>IF(L36&gt;9,L36-Persönliche_Daten!$AH$5,0)</f>
        <v>0</v>
      </c>
      <c r="AQ36" s="6">
        <f t="shared" si="6"/>
        <v>0</v>
      </c>
      <c r="AR36" s="6">
        <f t="shared" si="7"/>
        <v>0</v>
      </c>
      <c r="AS36" s="6">
        <f>IF(AND(O36&gt;6,O36&lt;9.01),O36-Persönliche_Daten!$AG$5,0)</f>
        <v>0</v>
      </c>
      <c r="AT36" s="6">
        <f>IF(O36&gt;9,O36-Persönliche_Daten!$AH$5,0)</f>
        <v>0</v>
      </c>
      <c r="AU36" s="6">
        <f t="shared" si="8"/>
        <v>0</v>
      </c>
      <c r="AV36" s="6">
        <f t="shared" si="9"/>
        <v>0</v>
      </c>
      <c r="AW36" s="6">
        <f t="shared" si="10"/>
        <v>0</v>
      </c>
    </row>
    <row r="37" spans="2:49" s="6" customFormat="1" ht="21.75" customHeight="1" x14ac:dyDescent="0.25">
      <c r="B37" s="328">
        <f t="shared" si="11"/>
        <v>46290</v>
      </c>
      <c r="C37" s="329">
        <f t="shared" si="12"/>
        <v>6</v>
      </c>
      <c r="D37" s="330">
        <f t="shared" si="13"/>
        <v>46290</v>
      </c>
      <c r="E37" s="263"/>
      <c r="F37" s="31"/>
      <c r="G37" s="31"/>
      <c r="H37" s="32"/>
      <c r="I37" s="25"/>
      <c r="J37" s="33"/>
      <c r="K37" s="33"/>
      <c r="L37" s="340">
        <f t="shared" si="0"/>
        <v>0</v>
      </c>
      <c r="M37" s="34"/>
      <c r="N37" s="34"/>
      <c r="O37" s="340">
        <f t="shared" si="1"/>
        <v>0</v>
      </c>
      <c r="P37" s="410"/>
      <c r="Q37" s="473">
        <f>IF(AW37&gt;0,0,IF(D37=Persönliche_Daten!$D$24,Persönliche_Daten!$H$24,IF(D37=Persönliche_Daten!$D$26,Persönliche_Daten!$H$26,IF(C37=2,Persönliche_Daten!$G$16,IF(C37=3,Persönliche_Daten!$H$16,IF(C37=4,Persönliche_Daten!$I$16,IF(C37=5,Persönliche_Daten!$J$16,IF(C37=6,Persönliche_Daten!$K$16))))))+IF(C37=7,Persönliche_Daten!$L$16,IF(C37=1,Persönliche_Daten!$M$16,0))))</f>
        <v>0</v>
      </c>
      <c r="R37" s="474"/>
      <c r="S37" s="475">
        <f t="shared" si="2"/>
        <v>0</v>
      </c>
      <c r="T37" s="474"/>
      <c r="U37" s="468">
        <f t="shared" si="3"/>
        <v>0</v>
      </c>
      <c r="V37" s="472"/>
      <c r="W37" s="468">
        <f t="shared" si="14"/>
        <v>0</v>
      </c>
      <c r="X37" s="469"/>
      <c r="Y37" s="5"/>
      <c r="Z37" s="342">
        <f t="shared" si="15"/>
        <v>0</v>
      </c>
      <c r="AA37" s="5"/>
      <c r="AB37" s="47">
        <f t="shared" si="4"/>
        <v>0</v>
      </c>
      <c r="AC37" s="5"/>
      <c r="AD37" s="5"/>
      <c r="AE37" s="5"/>
      <c r="AF37" s="513"/>
      <c r="AG37" s="513"/>
      <c r="AI37" s="22"/>
      <c r="AM37" s="6">
        <f>IF(AND(K37&gt;0,M37=K37),Persönliche_Daten!$AI$5,0)</f>
        <v>0</v>
      </c>
      <c r="AN37" s="6">
        <f t="shared" si="5"/>
        <v>0</v>
      </c>
      <c r="AO37" s="6">
        <f>IF(AND(L37&gt;6,L37&lt;9.01),L37-Persönliche_Daten!$AG$5,0)</f>
        <v>0</v>
      </c>
      <c r="AP37" s="6">
        <f>IF(L37&gt;9,L37-Persönliche_Daten!$AH$5,0)</f>
        <v>0</v>
      </c>
      <c r="AQ37" s="6">
        <f t="shared" si="6"/>
        <v>0</v>
      </c>
      <c r="AR37" s="6">
        <f t="shared" si="7"/>
        <v>0</v>
      </c>
      <c r="AS37" s="6">
        <f>IF(AND(O37&gt;6,O37&lt;9.01),O37-Persönliche_Daten!$AG$5,0)</f>
        <v>0</v>
      </c>
      <c r="AT37" s="6">
        <f>IF(O37&gt;9,O37-Persönliche_Daten!$AH$5,0)</f>
        <v>0</v>
      </c>
      <c r="AU37" s="6">
        <f t="shared" si="8"/>
        <v>0</v>
      </c>
      <c r="AV37" s="6">
        <f t="shared" si="9"/>
        <v>0</v>
      </c>
      <c r="AW37" s="6">
        <f t="shared" si="10"/>
        <v>0</v>
      </c>
    </row>
    <row r="38" spans="2:49" s="6" customFormat="1" ht="21.75" customHeight="1" x14ac:dyDescent="0.25">
      <c r="B38" s="328">
        <f t="shared" si="11"/>
        <v>46291</v>
      </c>
      <c r="C38" s="329">
        <f t="shared" si="12"/>
        <v>7</v>
      </c>
      <c r="D38" s="330">
        <f t="shared" si="13"/>
        <v>46291</v>
      </c>
      <c r="E38" s="263"/>
      <c r="F38" s="31"/>
      <c r="G38" s="31"/>
      <c r="H38" s="32"/>
      <c r="I38" s="25"/>
      <c r="J38" s="33"/>
      <c r="K38" s="33"/>
      <c r="L38" s="340">
        <f t="shared" si="0"/>
        <v>0</v>
      </c>
      <c r="M38" s="34"/>
      <c r="N38" s="34"/>
      <c r="O38" s="340">
        <f t="shared" si="1"/>
        <v>0</v>
      </c>
      <c r="P38" s="410"/>
      <c r="Q38" s="473">
        <f>IF(AW38&gt;0,0,IF(D38=Persönliche_Daten!$D$24,Persönliche_Daten!$H$24,IF(D38=Persönliche_Daten!$D$26,Persönliche_Daten!$H$26,IF(C38=2,Persönliche_Daten!$G$16,IF(C38=3,Persönliche_Daten!$H$16,IF(C38=4,Persönliche_Daten!$I$16,IF(C38=5,Persönliche_Daten!$J$16,IF(C38=6,Persönliche_Daten!$K$16))))))+IF(C38=7,Persönliche_Daten!$L$16,IF(C38=1,Persönliche_Daten!$M$16,0))))</f>
        <v>0</v>
      </c>
      <c r="R38" s="474"/>
      <c r="S38" s="475">
        <f t="shared" si="2"/>
        <v>0</v>
      </c>
      <c r="T38" s="474"/>
      <c r="U38" s="468">
        <f t="shared" si="3"/>
        <v>0</v>
      </c>
      <c r="V38" s="472"/>
      <c r="W38" s="468">
        <f t="shared" si="14"/>
        <v>0</v>
      </c>
      <c r="X38" s="469"/>
      <c r="Y38" s="5"/>
      <c r="Z38" s="342">
        <f t="shared" si="15"/>
        <v>0</v>
      </c>
      <c r="AA38" s="5"/>
      <c r="AB38" s="47">
        <f t="shared" si="4"/>
        <v>0</v>
      </c>
      <c r="AC38" s="5"/>
      <c r="AD38" s="5"/>
      <c r="AE38" s="5"/>
      <c r="AF38" s="513"/>
      <c r="AG38" s="513"/>
      <c r="AI38" s="22"/>
      <c r="AM38" s="6">
        <f>IF(AND(K38&gt;0,M38=K38),Persönliche_Daten!$AI$5,0)</f>
        <v>0</v>
      </c>
      <c r="AN38" s="6">
        <f t="shared" si="5"/>
        <v>0</v>
      </c>
      <c r="AO38" s="6">
        <f>IF(AND(L38&gt;6,L38&lt;9.01),L38-Persönliche_Daten!$AG$5,0)</f>
        <v>0</v>
      </c>
      <c r="AP38" s="6">
        <f>IF(L38&gt;9,L38-Persönliche_Daten!$AH$5,0)</f>
        <v>0</v>
      </c>
      <c r="AQ38" s="6">
        <f t="shared" si="6"/>
        <v>0</v>
      </c>
      <c r="AR38" s="6">
        <f t="shared" si="7"/>
        <v>0</v>
      </c>
      <c r="AS38" s="6">
        <f>IF(AND(O38&gt;6,O38&lt;9.01),O38-Persönliche_Daten!$AG$5,0)</f>
        <v>0</v>
      </c>
      <c r="AT38" s="6">
        <f>IF(O38&gt;9,O38-Persönliche_Daten!$AH$5,0)</f>
        <v>0</v>
      </c>
      <c r="AU38" s="6">
        <f t="shared" si="8"/>
        <v>0</v>
      </c>
      <c r="AV38" s="6">
        <f t="shared" si="9"/>
        <v>0</v>
      </c>
      <c r="AW38" s="6">
        <f t="shared" si="10"/>
        <v>0</v>
      </c>
    </row>
    <row r="39" spans="2:49" s="6" customFormat="1" ht="21.75" customHeight="1" x14ac:dyDescent="0.25">
      <c r="B39" s="328">
        <f t="shared" si="11"/>
        <v>46292</v>
      </c>
      <c r="C39" s="329">
        <f t="shared" si="12"/>
        <v>1</v>
      </c>
      <c r="D39" s="330">
        <f t="shared" si="13"/>
        <v>46292</v>
      </c>
      <c r="E39" s="263"/>
      <c r="F39" s="31"/>
      <c r="G39" s="31"/>
      <c r="H39" s="32"/>
      <c r="I39" s="25"/>
      <c r="J39" s="33"/>
      <c r="K39" s="33"/>
      <c r="L39" s="340">
        <f t="shared" si="0"/>
        <v>0</v>
      </c>
      <c r="M39" s="34"/>
      <c r="N39" s="34"/>
      <c r="O39" s="340">
        <f t="shared" si="1"/>
        <v>0</v>
      </c>
      <c r="P39" s="410"/>
      <c r="Q39" s="473">
        <f>IF(AW39&gt;0,0,IF(D39=Persönliche_Daten!$D$24,Persönliche_Daten!$H$24,IF(D39=Persönliche_Daten!$D$26,Persönliche_Daten!$H$26,IF(C39=2,Persönliche_Daten!$G$16,IF(C39=3,Persönliche_Daten!$H$16,IF(C39=4,Persönliche_Daten!$I$16,IF(C39=5,Persönliche_Daten!$J$16,IF(C39=6,Persönliche_Daten!$K$16))))))+IF(C39=7,Persönliche_Daten!$L$16,IF(C39=1,Persönliche_Daten!$M$16,0))))</f>
        <v>0</v>
      </c>
      <c r="R39" s="474"/>
      <c r="S39" s="475">
        <f t="shared" si="2"/>
        <v>0</v>
      </c>
      <c r="T39" s="474"/>
      <c r="U39" s="468">
        <f t="shared" si="3"/>
        <v>0</v>
      </c>
      <c r="V39" s="472"/>
      <c r="W39" s="468">
        <f t="shared" si="14"/>
        <v>0</v>
      </c>
      <c r="X39" s="469"/>
      <c r="Y39" s="5"/>
      <c r="Z39" s="342">
        <f t="shared" si="15"/>
        <v>0</v>
      </c>
      <c r="AA39" s="5"/>
      <c r="AB39" s="47">
        <f t="shared" si="4"/>
        <v>0</v>
      </c>
      <c r="AC39" s="5"/>
      <c r="AD39" s="5"/>
      <c r="AE39" s="5"/>
      <c r="AF39" s="513"/>
      <c r="AG39" s="513"/>
      <c r="AI39" s="22"/>
      <c r="AM39" s="6">
        <f>IF(AND(K39&gt;0,M39=K39),Persönliche_Daten!$AI$5,0)</f>
        <v>0</v>
      </c>
      <c r="AN39" s="6">
        <f t="shared" si="5"/>
        <v>0</v>
      </c>
      <c r="AO39" s="6">
        <f>IF(AND(L39&gt;6,L39&lt;9.01),L39-Persönliche_Daten!$AG$5,0)</f>
        <v>0</v>
      </c>
      <c r="AP39" s="6">
        <f>IF(L39&gt;9,L39-Persönliche_Daten!$AH$5,0)</f>
        <v>0</v>
      </c>
      <c r="AQ39" s="6">
        <f t="shared" si="6"/>
        <v>0</v>
      </c>
      <c r="AR39" s="6">
        <f t="shared" si="7"/>
        <v>0</v>
      </c>
      <c r="AS39" s="6">
        <f>IF(AND(O39&gt;6,O39&lt;9.01),O39-Persönliche_Daten!$AG$5,0)</f>
        <v>0</v>
      </c>
      <c r="AT39" s="6">
        <f>IF(O39&gt;9,O39-Persönliche_Daten!$AH$5,0)</f>
        <v>0</v>
      </c>
      <c r="AU39" s="6">
        <f t="shared" si="8"/>
        <v>0</v>
      </c>
      <c r="AV39" s="6">
        <f t="shared" si="9"/>
        <v>0</v>
      </c>
      <c r="AW39" s="6">
        <f t="shared" si="10"/>
        <v>0</v>
      </c>
    </row>
    <row r="40" spans="2:49" s="6" customFormat="1" ht="21.75" customHeight="1" x14ac:dyDescent="0.25">
      <c r="B40" s="328">
        <f t="shared" si="11"/>
        <v>46293</v>
      </c>
      <c r="C40" s="329">
        <f t="shared" si="12"/>
        <v>2</v>
      </c>
      <c r="D40" s="330">
        <f t="shared" si="13"/>
        <v>46293</v>
      </c>
      <c r="E40" s="263"/>
      <c r="F40" s="31"/>
      <c r="G40" s="31"/>
      <c r="H40" s="32"/>
      <c r="I40" s="25"/>
      <c r="J40" s="33"/>
      <c r="K40" s="33"/>
      <c r="L40" s="340">
        <f t="shared" si="0"/>
        <v>0</v>
      </c>
      <c r="M40" s="34"/>
      <c r="N40" s="34"/>
      <c r="O40" s="340">
        <f t="shared" si="1"/>
        <v>0</v>
      </c>
      <c r="P40" s="410"/>
      <c r="Q40" s="473">
        <f>IF(AW40&gt;0,0,IF(D40=Persönliche_Daten!$D$24,Persönliche_Daten!$H$24,IF(D40=Persönliche_Daten!$D$26,Persönliche_Daten!$H$26,IF(C40=2,Persönliche_Daten!$G$16,IF(C40=3,Persönliche_Daten!$H$16,IF(C40=4,Persönliche_Daten!$I$16,IF(C40=5,Persönliche_Daten!$J$16,IF(C40=6,Persönliche_Daten!$K$16))))))+IF(C40=7,Persönliche_Daten!$L$16,IF(C40=1,Persönliche_Daten!$M$16,0))))</f>
        <v>0</v>
      </c>
      <c r="R40" s="474"/>
      <c r="S40" s="475">
        <f t="shared" si="2"/>
        <v>0</v>
      </c>
      <c r="T40" s="474"/>
      <c r="U40" s="468">
        <f t="shared" si="3"/>
        <v>0</v>
      </c>
      <c r="V40" s="472"/>
      <c r="W40" s="468">
        <f t="shared" si="14"/>
        <v>0</v>
      </c>
      <c r="X40" s="469"/>
      <c r="Y40" s="5"/>
      <c r="Z40" s="342">
        <f t="shared" si="15"/>
        <v>0</v>
      </c>
      <c r="AA40" s="5"/>
      <c r="AB40" s="47">
        <f t="shared" si="4"/>
        <v>0</v>
      </c>
      <c r="AC40" s="5"/>
      <c r="AD40" s="5"/>
      <c r="AE40" s="5"/>
      <c r="AF40" s="513"/>
      <c r="AG40" s="513"/>
      <c r="AI40" s="22"/>
      <c r="AM40" s="6">
        <f>IF(AND(K40&gt;0,M40=K40),Persönliche_Daten!$AI$5,0)</f>
        <v>0</v>
      </c>
      <c r="AN40" s="6">
        <f t="shared" si="5"/>
        <v>0</v>
      </c>
      <c r="AO40" s="6">
        <f>IF(AND(L40&gt;6,L40&lt;9.01),L40-Persönliche_Daten!$AG$5,0)</f>
        <v>0</v>
      </c>
      <c r="AP40" s="6">
        <f>IF(L40&gt;9,L40-Persönliche_Daten!$AH$5,0)</f>
        <v>0</v>
      </c>
      <c r="AQ40" s="6">
        <f t="shared" si="6"/>
        <v>0</v>
      </c>
      <c r="AR40" s="6">
        <f t="shared" si="7"/>
        <v>0</v>
      </c>
      <c r="AS40" s="6">
        <f>IF(AND(O40&gt;6,O40&lt;9.01),O40-Persönliche_Daten!$AG$5,0)</f>
        <v>0</v>
      </c>
      <c r="AT40" s="6">
        <f>IF(O40&gt;9,O40-Persönliche_Daten!$AH$5,0)</f>
        <v>0</v>
      </c>
      <c r="AU40" s="6">
        <f t="shared" si="8"/>
        <v>0</v>
      </c>
      <c r="AV40" s="6">
        <f t="shared" si="9"/>
        <v>0</v>
      </c>
      <c r="AW40" s="6">
        <f t="shared" si="10"/>
        <v>0</v>
      </c>
    </row>
    <row r="41" spans="2:49" s="6" customFormat="1" ht="21.75" customHeight="1" x14ac:dyDescent="0.25">
      <c r="B41" s="328">
        <f t="shared" si="11"/>
        <v>46294</v>
      </c>
      <c r="C41" s="329">
        <f t="shared" si="12"/>
        <v>3</v>
      </c>
      <c r="D41" s="330">
        <f t="shared" si="13"/>
        <v>46294</v>
      </c>
      <c r="E41" s="263"/>
      <c r="F41" s="31"/>
      <c r="G41" s="31"/>
      <c r="H41" s="32"/>
      <c r="I41" s="25"/>
      <c r="J41" s="33"/>
      <c r="K41" s="33"/>
      <c r="L41" s="340">
        <f t="shared" si="0"/>
        <v>0</v>
      </c>
      <c r="M41" s="34"/>
      <c r="N41" s="34"/>
      <c r="O41" s="340">
        <f t="shared" si="1"/>
        <v>0</v>
      </c>
      <c r="P41" s="410"/>
      <c r="Q41" s="473">
        <f>IF(AW41&gt;0,0,IF(D41=Persönliche_Daten!$D$24,Persönliche_Daten!$H$24,IF(D41=Persönliche_Daten!$D$26,Persönliche_Daten!$H$26,IF(C41=2,Persönliche_Daten!$G$16,IF(C41=3,Persönliche_Daten!$H$16,IF(C41=4,Persönliche_Daten!$I$16,IF(C41=5,Persönliche_Daten!$J$16,IF(C41=6,Persönliche_Daten!$K$16))))))+IF(C41=7,Persönliche_Daten!$L$16,IF(C41=1,Persönliche_Daten!$M$16,0))))</f>
        <v>0</v>
      </c>
      <c r="R41" s="474"/>
      <c r="S41" s="475">
        <f t="shared" si="2"/>
        <v>0</v>
      </c>
      <c r="T41" s="474"/>
      <c r="U41" s="468">
        <f t="shared" si="3"/>
        <v>0</v>
      </c>
      <c r="V41" s="472"/>
      <c r="W41" s="468">
        <f t="shared" si="14"/>
        <v>0</v>
      </c>
      <c r="X41" s="469"/>
      <c r="Y41" s="5"/>
      <c r="Z41" s="342">
        <f t="shared" si="15"/>
        <v>0</v>
      </c>
      <c r="AA41" s="5"/>
      <c r="AB41" s="47">
        <f t="shared" si="4"/>
        <v>0</v>
      </c>
      <c r="AC41" s="5"/>
      <c r="AD41" s="5"/>
      <c r="AE41" s="5"/>
      <c r="AF41" s="513"/>
      <c r="AG41" s="513"/>
      <c r="AI41" s="22"/>
      <c r="AM41" s="6">
        <f>IF(AND(K41&gt;0,M41=K41),Persönliche_Daten!$AI$5,0)</f>
        <v>0</v>
      </c>
      <c r="AN41" s="6">
        <f t="shared" si="5"/>
        <v>0</v>
      </c>
      <c r="AO41" s="6">
        <f>IF(AND(L41&gt;6,L41&lt;9.01),L41-Persönliche_Daten!$AG$5,0)</f>
        <v>0</v>
      </c>
      <c r="AP41" s="6">
        <f>IF(L41&gt;9,L41-Persönliche_Daten!$AH$5,0)</f>
        <v>0</v>
      </c>
      <c r="AQ41" s="6">
        <f t="shared" si="6"/>
        <v>0</v>
      </c>
      <c r="AR41" s="6">
        <f t="shared" si="7"/>
        <v>0</v>
      </c>
      <c r="AS41" s="6">
        <f>IF(AND(O41&gt;6,O41&lt;9.01),O41-Persönliche_Daten!$AG$5,0)</f>
        <v>0</v>
      </c>
      <c r="AT41" s="6">
        <f>IF(O41&gt;9,O41-Persönliche_Daten!$AH$5,0)</f>
        <v>0</v>
      </c>
      <c r="AU41" s="6">
        <f t="shared" si="8"/>
        <v>0</v>
      </c>
      <c r="AV41" s="6">
        <f t="shared" si="9"/>
        <v>0</v>
      </c>
      <c r="AW41" s="6">
        <f t="shared" si="10"/>
        <v>0</v>
      </c>
    </row>
    <row r="42" spans="2:49" s="6" customFormat="1" ht="21.75" customHeight="1" x14ac:dyDescent="0.25">
      <c r="B42" s="328">
        <f t="shared" si="11"/>
        <v>46295</v>
      </c>
      <c r="C42" s="329">
        <f t="shared" si="12"/>
        <v>4</v>
      </c>
      <c r="D42" s="330">
        <f t="shared" si="13"/>
        <v>46295</v>
      </c>
      <c r="E42" s="263"/>
      <c r="F42" s="31"/>
      <c r="G42" s="31"/>
      <c r="H42" s="32"/>
      <c r="I42" s="25"/>
      <c r="J42" s="33"/>
      <c r="K42" s="33"/>
      <c r="L42" s="340">
        <f t="shared" si="0"/>
        <v>0</v>
      </c>
      <c r="M42" s="34"/>
      <c r="N42" s="34"/>
      <c r="O42" s="340">
        <f t="shared" si="1"/>
        <v>0</v>
      </c>
      <c r="P42" s="410"/>
      <c r="Q42" s="473">
        <f>IF(AW42&gt;0,0,IF(D42=Persönliche_Daten!$D$24,Persönliche_Daten!$H$24,IF(D42=Persönliche_Daten!$D$26,Persönliche_Daten!$H$26,IF(C42=2,Persönliche_Daten!$G$16,IF(C42=3,Persönliche_Daten!$H$16,IF(C42=4,Persönliche_Daten!$I$16,IF(C42=5,Persönliche_Daten!$J$16,IF(C42=6,Persönliche_Daten!$K$16))))))+IF(C42=7,Persönliche_Daten!$L$16,IF(C42=1,Persönliche_Daten!$M$16,0))))</f>
        <v>0</v>
      </c>
      <c r="R42" s="474"/>
      <c r="S42" s="475">
        <f t="shared" si="2"/>
        <v>0</v>
      </c>
      <c r="T42" s="474"/>
      <c r="U42" s="468">
        <f t="shared" si="3"/>
        <v>0</v>
      </c>
      <c r="V42" s="472"/>
      <c r="W42" s="468">
        <f t="shared" si="14"/>
        <v>0</v>
      </c>
      <c r="X42" s="469"/>
      <c r="Y42" s="5"/>
      <c r="Z42" s="342">
        <f t="shared" si="15"/>
        <v>0</v>
      </c>
      <c r="AA42" s="5"/>
      <c r="AB42" s="47">
        <f t="shared" si="4"/>
        <v>0</v>
      </c>
      <c r="AC42" s="5"/>
      <c r="AD42" s="5"/>
      <c r="AE42" s="5"/>
      <c r="AF42" s="513"/>
      <c r="AG42" s="513"/>
      <c r="AI42" s="22"/>
      <c r="AM42" s="6">
        <f>IF(AND(K42&gt;0,M42=K42),Persönliche_Daten!$AI$5,0)</f>
        <v>0</v>
      </c>
      <c r="AN42" s="6">
        <f t="shared" si="5"/>
        <v>0</v>
      </c>
      <c r="AO42" s="6">
        <f>IF(AND(L42&gt;6,L42&lt;9.01),L42-Persönliche_Daten!$AG$5,0)</f>
        <v>0</v>
      </c>
      <c r="AP42" s="6">
        <f>IF(L42&gt;9,L42-Persönliche_Daten!$AH$5,0)</f>
        <v>0</v>
      </c>
      <c r="AQ42" s="6">
        <f t="shared" si="6"/>
        <v>0</v>
      </c>
      <c r="AR42" s="6">
        <f t="shared" si="7"/>
        <v>0</v>
      </c>
      <c r="AS42" s="6">
        <f>IF(AND(O42&gt;6,O42&lt;9.01),O42-Persönliche_Daten!$AG$5,0)</f>
        <v>0</v>
      </c>
      <c r="AT42" s="6">
        <f>IF(O42&gt;9,O42-Persönliche_Daten!$AH$5,0)</f>
        <v>0</v>
      </c>
      <c r="AU42" s="6">
        <f t="shared" si="8"/>
        <v>0</v>
      </c>
      <c r="AV42" s="6">
        <f t="shared" si="9"/>
        <v>0</v>
      </c>
      <c r="AW42" s="6">
        <f t="shared" si="10"/>
        <v>0</v>
      </c>
    </row>
    <row r="43" spans="2:49" s="6" customFormat="1" ht="21.75" customHeight="1" x14ac:dyDescent="0.25">
      <c r="B43" s="331"/>
      <c r="C43" s="332"/>
      <c r="D43" s="333"/>
      <c r="E43" s="263"/>
      <c r="F43" s="31"/>
      <c r="G43" s="31"/>
      <c r="H43" s="32"/>
      <c r="I43" s="25"/>
      <c r="J43" s="33"/>
      <c r="K43" s="33"/>
      <c r="L43" s="340">
        <f t="shared" si="0"/>
        <v>0</v>
      </c>
      <c r="M43" s="34"/>
      <c r="N43" s="34"/>
      <c r="O43" s="340">
        <f t="shared" si="1"/>
        <v>0</v>
      </c>
      <c r="P43" s="410"/>
      <c r="Q43" s="473">
        <f>IF(AW43&gt;0,0,IF(D43=Persönliche_Daten!$D$24,Persönliche_Daten!$H$24,IF(D43=Persönliche_Daten!$D$26,Persönliche_Daten!$H$26,IF(C43=2,Persönliche_Daten!$G$16,IF(C43=3,Persönliche_Daten!$H$16,IF(C43=4,Persönliche_Daten!$I$16,IF(C43=5,Persönliche_Daten!$J$16,IF(C43=6,Persönliche_Daten!$K$16))))))+IF(C43=7,Persönliche_Daten!$L$16,IF(C43=1,Persönliche_Daten!$M$16,0))))</f>
        <v>0</v>
      </c>
      <c r="R43" s="474"/>
      <c r="S43" s="475">
        <f t="shared" si="2"/>
        <v>0</v>
      </c>
      <c r="T43" s="474"/>
      <c r="U43" s="468">
        <f t="shared" si="3"/>
        <v>0</v>
      </c>
      <c r="V43" s="472"/>
      <c r="W43" s="468">
        <f t="shared" si="14"/>
        <v>0</v>
      </c>
      <c r="X43" s="469"/>
      <c r="Y43" s="5"/>
      <c r="Z43" s="342">
        <f t="shared" si="15"/>
        <v>0</v>
      </c>
      <c r="AA43" s="5"/>
      <c r="AB43" s="52">
        <f t="shared" si="4"/>
        <v>0</v>
      </c>
      <c r="AC43" s="5"/>
      <c r="AD43" s="5"/>
      <c r="AE43" s="5"/>
      <c r="AF43" s="513"/>
      <c r="AG43" s="513"/>
      <c r="AI43" s="22"/>
      <c r="AK43" s="26"/>
      <c r="AM43" s="6">
        <f>IF(AND(K43&gt;0,M43=K43),Persönliche_Daten!$AI$5,0)</f>
        <v>0</v>
      </c>
      <c r="AN43" s="6">
        <f t="shared" si="5"/>
        <v>0</v>
      </c>
      <c r="AO43" s="6">
        <f>IF(AND(L43&gt;6,L43&lt;9.01),L43-Persönliche_Daten!$AG$5,0)</f>
        <v>0</v>
      </c>
      <c r="AP43" s="6">
        <f>IF(L43&gt;9,L43-Persönliche_Daten!$AH$5,0)</f>
        <v>0</v>
      </c>
      <c r="AQ43" s="6">
        <f t="shared" si="6"/>
        <v>0</v>
      </c>
      <c r="AR43" s="6">
        <f t="shared" si="7"/>
        <v>0</v>
      </c>
      <c r="AS43" s="6">
        <f>IF(AND(O43&gt;6,O43&lt;9.01),O43-Persönliche_Daten!$AG$5,0)</f>
        <v>0</v>
      </c>
      <c r="AT43" s="6">
        <f>IF(O43&gt;9,O43-Persönliche_Daten!$AH$5,0)</f>
        <v>0</v>
      </c>
      <c r="AU43" s="6">
        <f t="shared" si="8"/>
        <v>0</v>
      </c>
      <c r="AV43" s="6">
        <f t="shared" si="9"/>
        <v>0</v>
      </c>
      <c r="AW43" s="6">
        <f t="shared" si="10"/>
        <v>0</v>
      </c>
    </row>
    <row r="44" spans="2:49" s="6"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23"/>
      <c r="Z44" s="63"/>
      <c r="AA44" s="23"/>
      <c r="AB44" s="53">
        <f>SUM(AB13:AB43)</f>
        <v>0</v>
      </c>
      <c r="AC44" s="23"/>
      <c r="AD44" s="23"/>
      <c r="AE44" s="23"/>
      <c r="AF44" s="513"/>
      <c r="AG44" s="513"/>
    </row>
    <row r="45" spans="2:49" s="6"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23"/>
      <c r="Z45" s="63"/>
      <c r="AA45" s="23"/>
      <c r="AB45" s="48"/>
      <c r="AC45" s="23"/>
      <c r="AD45" s="23"/>
      <c r="AE45" s="23"/>
      <c r="AF45" s="7"/>
      <c r="AG45" s="7"/>
    </row>
    <row r="46" spans="2:49" s="6"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9"/>
      <c r="Z46" s="64"/>
      <c r="AA46" s="9"/>
      <c r="AB46" s="49"/>
      <c r="AC46" s="9"/>
      <c r="AD46" s="9"/>
      <c r="AE46" s="9"/>
      <c r="AF46" s="9"/>
      <c r="AG46" s="9"/>
      <c r="AK46" s="36">
        <f>AJ46-AJ46-AJ46</f>
        <v>0</v>
      </c>
      <c r="AL46" s="516"/>
      <c r="AM46" s="516"/>
    </row>
    <row r="47" spans="2:49" s="6"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514">
        <v>0</v>
      </c>
      <c r="X47" s="515"/>
      <c r="Y47" s="2"/>
      <c r="Z47" s="65"/>
      <c r="AA47" s="2"/>
      <c r="AB47" s="50"/>
      <c r="AC47" s="2"/>
      <c r="AD47" s="2"/>
      <c r="AE47" s="2"/>
      <c r="AF47" s="2"/>
      <c r="AG47" s="2"/>
      <c r="AK47" s="35"/>
    </row>
    <row r="48" spans="2:49" s="6"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31</v>
      </c>
      <c r="U48" s="324"/>
      <c r="V48" s="324"/>
      <c r="W48" s="488">
        <f>August!W49</f>
        <v>0</v>
      </c>
      <c r="X48" s="489"/>
      <c r="Y48" s="2"/>
      <c r="Z48" s="65"/>
      <c r="AA48" s="2"/>
      <c r="AB48" s="50"/>
      <c r="AC48" s="2"/>
      <c r="AD48" s="2"/>
      <c r="AE48" s="2"/>
      <c r="AF48" s="2"/>
      <c r="AG48" s="2"/>
    </row>
    <row r="49" spans="2:39" s="6"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2"/>
      <c r="Z49" s="65"/>
      <c r="AA49" s="2"/>
      <c r="AB49" s="50"/>
      <c r="AC49" s="2"/>
      <c r="AD49" s="2"/>
      <c r="AE49" s="2"/>
      <c r="AF49" s="2"/>
      <c r="AG49" s="2"/>
      <c r="AJ49" s="5">
        <f>ROUNDDOWN(W49,0)</f>
        <v>0</v>
      </c>
      <c r="AK49" s="5">
        <f>ROUND(W49-AJ49,2)</f>
        <v>0</v>
      </c>
      <c r="AL49" s="38">
        <f>ROUND(AK49*60,0)</f>
        <v>0</v>
      </c>
      <c r="AM49" s="6" t="str">
        <f>AJ49&amp;" "&amp;"Std."&amp;" "&amp;AL49&amp;" "&amp;"Min."</f>
        <v>0 Std. 0 Min.</v>
      </c>
    </row>
    <row r="50" spans="2:39" s="6"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2"/>
      <c r="Z50" s="65"/>
      <c r="AA50" s="2"/>
      <c r="AB50" s="50"/>
      <c r="AC50" s="2"/>
      <c r="AD50" s="2"/>
      <c r="AE50" s="2"/>
      <c r="AF50" s="2"/>
      <c r="AG50" s="2"/>
    </row>
    <row r="51" spans="2:39" s="6"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2"/>
      <c r="Z51" s="65"/>
      <c r="AA51" s="2"/>
      <c r="AB51" s="50"/>
      <c r="AC51" s="2"/>
      <c r="AD51" s="2"/>
      <c r="AE51" s="2"/>
      <c r="AF51" s="2"/>
      <c r="AG51" s="2"/>
    </row>
    <row r="52" spans="2:39"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1"/>
      <c r="Z52" s="61"/>
      <c r="AA52" s="1"/>
      <c r="AB52" s="46"/>
      <c r="AC52" s="1"/>
      <c r="AD52" s="1"/>
      <c r="AE52" s="1"/>
      <c r="AF52" s="4"/>
      <c r="AG52" s="4"/>
    </row>
    <row r="53" spans="2:39"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1"/>
      <c r="Z53" s="61"/>
      <c r="AA53" s="1"/>
      <c r="AB53" s="46"/>
      <c r="AC53" s="1"/>
      <c r="AD53" s="1"/>
      <c r="AE53" s="1"/>
      <c r="AF53" s="4"/>
      <c r="AG53" s="4"/>
    </row>
    <row r="54" spans="2:39" x14ac:dyDescent="0.25">
      <c r="B54" s="276"/>
      <c r="C54" s="276"/>
      <c r="D54" s="276"/>
      <c r="E54" s="276"/>
      <c r="F54" s="276"/>
      <c r="G54" s="276"/>
      <c r="H54" s="276"/>
      <c r="I54" s="276"/>
      <c r="J54" s="276"/>
      <c r="K54" s="276"/>
      <c r="L54" s="276"/>
      <c r="M54" s="276"/>
      <c r="N54" s="276"/>
      <c r="O54" s="276"/>
      <c r="P54" s="276"/>
      <c r="Q54" s="277"/>
      <c r="R54" s="277"/>
      <c r="S54" s="276"/>
      <c r="T54" s="276"/>
      <c r="U54" s="276"/>
      <c r="V54" s="276"/>
      <c r="W54" s="276"/>
      <c r="X54" s="276"/>
    </row>
  </sheetData>
  <sheetProtection algorithmName="SHA-512" hashValue="8IsIJX5x8TYi02vP18QDXJTXdrhSWFazweIOwo0d46fVQ9Zc8XedhWhs6FM42lwGLA+pmrWx0Rs63niHa0Zc5A==" saltValue="gyKCphUwnZnck4GIzDBl3A==" spinCount="100000" sheet="1" objects="1" scenarios="1"/>
  <mergeCells count="178">
    <mergeCell ref="Q40:R40"/>
    <mergeCell ref="W47:X47"/>
    <mergeCell ref="Q43:R43"/>
    <mergeCell ref="AL46:AM46"/>
    <mergeCell ref="W48:X48"/>
    <mergeCell ref="W49:X49"/>
    <mergeCell ref="K46:L46"/>
    <mergeCell ref="N46:O46"/>
    <mergeCell ref="S46:T46"/>
    <mergeCell ref="W46:X46"/>
    <mergeCell ref="U44:V44"/>
    <mergeCell ref="W44:X44"/>
    <mergeCell ref="AF44:AG44"/>
    <mergeCell ref="S43:T43"/>
    <mergeCell ref="U43:V43"/>
    <mergeCell ref="W43:X43"/>
    <mergeCell ref="AF43:AG43"/>
    <mergeCell ref="K44:L44"/>
    <mergeCell ref="N44:O44"/>
    <mergeCell ref="Q44:R44"/>
    <mergeCell ref="S44:T44"/>
    <mergeCell ref="W38:X38"/>
    <mergeCell ref="Q38:R38"/>
    <mergeCell ref="S38:T38"/>
    <mergeCell ref="U38:V38"/>
    <mergeCell ref="AF39:AG39"/>
    <mergeCell ref="AF40:AG40"/>
    <mergeCell ref="W39:X39"/>
    <mergeCell ref="W40:X40"/>
    <mergeCell ref="AF42:AG42"/>
    <mergeCell ref="W41:X41"/>
    <mergeCell ref="W42:X42"/>
    <mergeCell ref="Q41:R41"/>
    <mergeCell ref="AF38:AG38"/>
    <mergeCell ref="S42:T42"/>
    <mergeCell ref="U42:V42"/>
    <mergeCell ref="Q42:R42"/>
    <mergeCell ref="AF41:AG41"/>
    <mergeCell ref="U41:V41"/>
    <mergeCell ref="S39:T39"/>
    <mergeCell ref="U39:V39"/>
    <mergeCell ref="S40:T40"/>
    <mergeCell ref="S41:T41"/>
    <mergeCell ref="Q39:R39"/>
    <mergeCell ref="U40:V40"/>
    <mergeCell ref="AF36:AG36"/>
    <mergeCell ref="AF37:AG37"/>
    <mergeCell ref="S36:T36"/>
    <mergeCell ref="S37:T37"/>
    <mergeCell ref="U36:V36"/>
    <mergeCell ref="W35:X35"/>
    <mergeCell ref="W36:X36"/>
    <mergeCell ref="W37:X37"/>
    <mergeCell ref="Q36:R36"/>
    <mergeCell ref="Q37:R37"/>
    <mergeCell ref="U37:V37"/>
    <mergeCell ref="Q34:R34"/>
    <mergeCell ref="Q35:R35"/>
    <mergeCell ref="AF33:AG33"/>
    <mergeCell ref="AF34:AG34"/>
    <mergeCell ref="W33:X33"/>
    <mergeCell ref="W34:X34"/>
    <mergeCell ref="S34:T34"/>
    <mergeCell ref="S35:T35"/>
    <mergeCell ref="U34:V34"/>
    <mergeCell ref="U35:V35"/>
    <mergeCell ref="AF35:AG35"/>
    <mergeCell ref="Q32:R32"/>
    <mergeCell ref="Q33:R33"/>
    <mergeCell ref="AF31:AG31"/>
    <mergeCell ref="AF32:AG32"/>
    <mergeCell ref="W31:X31"/>
    <mergeCell ref="W32:X32"/>
    <mergeCell ref="S32:T32"/>
    <mergeCell ref="S33:T33"/>
    <mergeCell ref="U32:V32"/>
    <mergeCell ref="U33:V33"/>
    <mergeCell ref="Q30:R30"/>
    <mergeCell ref="Q31:R31"/>
    <mergeCell ref="AF29:AG29"/>
    <mergeCell ref="AF30:AG30"/>
    <mergeCell ref="W29:X29"/>
    <mergeCell ref="W30:X30"/>
    <mergeCell ref="S30:T30"/>
    <mergeCell ref="S31:T31"/>
    <mergeCell ref="U30:V30"/>
    <mergeCell ref="U31:V31"/>
    <mergeCell ref="Q28:R28"/>
    <mergeCell ref="Q29:R29"/>
    <mergeCell ref="AF27:AG27"/>
    <mergeCell ref="AF28:AG28"/>
    <mergeCell ref="W27:X27"/>
    <mergeCell ref="W28:X28"/>
    <mergeCell ref="S28:T28"/>
    <mergeCell ref="S29:T29"/>
    <mergeCell ref="U28:V28"/>
    <mergeCell ref="U29:V29"/>
    <mergeCell ref="Q26:R26"/>
    <mergeCell ref="Q27:R27"/>
    <mergeCell ref="AF25:AG25"/>
    <mergeCell ref="AF26:AG26"/>
    <mergeCell ref="W25:X25"/>
    <mergeCell ref="W26:X26"/>
    <mergeCell ref="S26:T26"/>
    <mergeCell ref="S27:T27"/>
    <mergeCell ref="U26:V26"/>
    <mergeCell ref="U27:V27"/>
    <mergeCell ref="Q24:R24"/>
    <mergeCell ref="Q25:R25"/>
    <mergeCell ref="AF23:AG23"/>
    <mergeCell ref="AF24:AG24"/>
    <mergeCell ref="W23:X23"/>
    <mergeCell ref="W24:X24"/>
    <mergeCell ref="S24:T24"/>
    <mergeCell ref="S25:T25"/>
    <mergeCell ref="U24:V24"/>
    <mergeCell ref="U25:V25"/>
    <mergeCell ref="Q22:R22"/>
    <mergeCell ref="Q23:R23"/>
    <mergeCell ref="AF21:AG21"/>
    <mergeCell ref="AF22:AG22"/>
    <mergeCell ref="W21:X21"/>
    <mergeCell ref="W22:X22"/>
    <mergeCell ref="S22:T22"/>
    <mergeCell ref="S23:T23"/>
    <mergeCell ref="U22:V22"/>
    <mergeCell ref="U23:V23"/>
    <mergeCell ref="Q20:R20"/>
    <mergeCell ref="Q21:R21"/>
    <mergeCell ref="AF19:AG19"/>
    <mergeCell ref="AF20:AG20"/>
    <mergeCell ref="W19:X19"/>
    <mergeCell ref="W20:X20"/>
    <mergeCell ref="S20:T20"/>
    <mergeCell ref="S21:T21"/>
    <mergeCell ref="U20:V20"/>
    <mergeCell ref="U21:V21"/>
    <mergeCell ref="Q18:R18"/>
    <mergeCell ref="Q19:R19"/>
    <mergeCell ref="AF17:AG17"/>
    <mergeCell ref="AF18:AG18"/>
    <mergeCell ref="W17:X17"/>
    <mergeCell ref="W18:X18"/>
    <mergeCell ref="S18:T18"/>
    <mergeCell ref="S19:T19"/>
    <mergeCell ref="U18:V18"/>
    <mergeCell ref="U19:V19"/>
    <mergeCell ref="Q15:R15"/>
    <mergeCell ref="S15:T15"/>
    <mergeCell ref="U15:V15"/>
    <mergeCell ref="AF13:AG13"/>
    <mergeCell ref="AF14:AG14"/>
    <mergeCell ref="W13:X13"/>
    <mergeCell ref="W14:X14"/>
    <mergeCell ref="Q16:R16"/>
    <mergeCell ref="Q17:R17"/>
    <mergeCell ref="AF15:AG15"/>
    <mergeCell ref="AF16:AG16"/>
    <mergeCell ref="W15:X15"/>
    <mergeCell ref="W16:X16"/>
    <mergeCell ref="S16:T16"/>
    <mergeCell ref="S17:T17"/>
    <mergeCell ref="U16:V16"/>
    <mergeCell ref="U17:V17"/>
    <mergeCell ref="W11:X11"/>
    <mergeCell ref="S13:T13"/>
    <mergeCell ref="S14:T14"/>
    <mergeCell ref="U13:V13"/>
    <mergeCell ref="U14:V14"/>
    <mergeCell ref="H8:L8"/>
    <mergeCell ref="Q11:R11"/>
    <mergeCell ref="U11:V11"/>
    <mergeCell ref="H5:L5"/>
    <mergeCell ref="M5:O5"/>
    <mergeCell ref="H6:L6"/>
    <mergeCell ref="H7:L7"/>
    <mergeCell ref="Q13:R13"/>
    <mergeCell ref="Q14:R14"/>
  </mergeCells>
  <conditionalFormatting sqref="B13:B43">
    <cfRule type="expression" dxfId="31" priority="1" stopIfTrue="1">
      <formula>WEEKDAY(C13)=7</formula>
    </cfRule>
    <cfRule type="expression" dxfId="30" priority="2" stopIfTrue="1">
      <formula>WEEKDAY(C13)=1</formula>
    </cfRule>
  </conditionalFormatting>
  <conditionalFormatting sqref="C13:C43">
    <cfRule type="expression" dxfId="29" priority="3" stopIfTrue="1">
      <formula>WEEKDAY(C13)=7</formula>
    </cfRule>
    <cfRule type="expression" dxfId="28" priority="4" stopIfTrue="1">
      <formula>WEEKDAY(C13)=1</formula>
    </cfRule>
  </conditionalFormatting>
  <conditionalFormatting sqref="D13:D43">
    <cfRule type="expression" dxfId="27" priority="5" stopIfTrue="1">
      <formula>WEEKDAY(C13)=7</formula>
    </cfRule>
    <cfRule type="expression" dxfId="26" priority="6" stopIfTrue="1">
      <formula>WEEKDAY(C13)=1</formula>
    </cfRule>
  </conditionalFormatting>
  <conditionalFormatting sqref="U13:U43 W13:W43 S13:S43 E13:Q43">
    <cfRule type="expression" dxfId="25" priority="7" stopIfTrue="1">
      <formula>WEEKDAY($C13)=7</formula>
    </cfRule>
    <cfRule type="expression" dxfId="24" priority="8" stopIfTrue="1">
      <formula>WEEKDAY($C13)=1</formula>
    </cfRule>
  </conditionalFormatting>
  <pageMargins left="0" right="0" top="0" bottom="0" header="0" footer="0"/>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B1:AX57"/>
  <sheetViews>
    <sheetView showGridLines="0" showZeros="0" zoomScale="85" zoomScaleNormal="85" workbookViewId="0">
      <pane ySplit="12" topLeftCell="A13" activePane="bottomLeft" state="frozen"/>
      <selection activeCell="D8" sqref="D8"/>
      <selection pane="bottomLeft" activeCell="L11" sqref="L11"/>
    </sheetView>
  </sheetViews>
  <sheetFormatPr baseColWidth="10" defaultRowHeight="12.5" x14ac:dyDescent="0.25"/>
  <cols>
    <col min="1" max="1" width="1.26953125" customWidth="1"/>
    <col min="2" max="2" width="3.26953125" customWidth="1"/>
    <col min="3" max="3" width="3.26953125" hidden="1" customWidth="1"/>
    <col min="4" max="4" width="3.81640625" customWidth="1"/>
    <col min="5" max="7" width="3.7265625" customWidth="1"/>
    <col min="8" max="8" width="100.54296875" customWidth="1"/>
    <col min="9" max="9" width="1.7265625" customWidth="1"/>
    <col min="10" max="10" width="6" customWidth="1"/>
    <col min="11" max="12" width="6.26953125" customWidth="1"/>
    <col min="13" max="14" width="8.7265625" customWidth="1"/>
    <col min="15" max="15" width="6.26953125" customWidth="1"/>
    <col min="16" max="16" width="1.7265625" customWidth="1"/>
    <col min="17" max="17" width="3.453125" style="3" customWidth="1"/>
    <col min="18" max="18" width="4.1796875" style="3" customWidth="1"/>
    <col min="19" max="24" width="4.1796875" customWidth="1"/>
    <col min="25" max="25" width="1.1796875" customWidth="1"/>
    <col min="26" max="26" width="8.1796875" style="66" customWidth="1"/>
    <col min="27" max="27" width="4.26953125" customWidth="1"/>
    <col min="28" max="28" width="5.7265625" style="51" hidden="1" customWidth="1"/>
    <col min="29" max="31" width="3.453125" hidden="1" customWidth="1"/>
    <col min="32" max="33" width="3.453125" style="3" hidden="1" customWidth="1"/>
    <col min="34" max="34" width="3.1796875" hidden="1" customWidth="1"/>
    <col min="35" max="35" width="8.26953125" hidden="1" customWidth="1"/>
    <col min="36" max="47" width="11.453125" hidden="1" customWidth="1"/>
    <col min="48" max="48" width="11.54296875" hidden="1" customWidth="1"/>
    <col min="49" max="49" width="11.453125" hidden="1" customWidth="1"/>
    <col min="50" max="50" width="11.54296875" hidden="1" customWidth="1"/>
    <col min="51" max="53" width="0" hidden="1" customWidth="1"/>
  </cols>
  <sheetData>
    <row r="1" spans="2:49" ht="6" customHeight="1" x14ac:dyDescent="0.25">
      <c r="B1" s="312"/>
      <c r="C1" s="286"/>
      <c r="D1" s="286"/>
      <c r="E1" s="286"/>
      <c r="F1" s="286"/>
      <c r="G1" s="286"/>
      <c r="H1" s="286"/>
      <c r="I1" s="286"/>
      <c r="J1" s="286"/>
      <c r="K1" s="286"/>
      <c r="L1" s="286"/>
      <c r="M1" s="286"/>
      <c r="N1" s="286"/>
      <c r="O1" s="286"/>
      <c r="P1" s="286"/>
      <c r="Q1" s="313"/>
      <c r="R1" s="313"/>
      <c r="S1" s="286"/>
      <c r="T1" s="286"/>
      <c r="U1" s="286"/>
      <c r="V1" s="286"/>
      <c r="W1" s="286"/>
      <c r="X1" s="411"/>
      <c r="Y1" s="11"/>
      <c r="Z1" s="57"/>
      <c r="AA1" s="11"/>
      <c r="AB1" s="39"/>
      <c r="AC1" s="11"/>
      <c r="AD1" s="11"/>
      <c r="AE1" s="11"/>
      <c r="AF1" s="12"/>
      <c r="AG1" s="12"/>
    </row>
    <row r="2" spans="2:49" ht="17.25" customHeight="1" x14ac:dyDescent="0.4">
      <c r="B2" s="264" t="s">
        <v>23</v>
      </c>
      <c r="C2" s="265"/>
      <c r="D2" s="266"/>
      <c r="E2" s="266"/>
      <c r="F2" s="266"/>
      <c r="G2" s="266"/>
      <c r="H2" s="266"/>
      <c r="I2" s="266"/>
      <c r="J2" s="266"/>
      <c r="K2" s="266"/>
      <c r="L2" s="266"/>
      <c r="M2" s="266"/>
      <c r="N2" s="266"/>
      <c r="O2" s="266"/>
      <c r="P2" s="267"/>
      <c r="Q2" s="268" t="str">
        <f>Persönliche_Daten!F17&amp;" "&amp;Persönliche_Daten!F2</f>
        <v>Oktober 2026</v>
      </c>
      <c r="R2" s="269"/>
      <c r="S2" s="270"/>
      <c r="T2" s="270"/>
      <c r="U2" s="270"/>
      <c r="V2" s="270"/>
      <c r="W2" s="270"/>
      <c r="X2" s="271"/>
      <c r="Y2" s="137"/>
      <c r="Z2" s="138"/>
      <c r="AA2" s="137"/>
      <c r="AB2" s="40"/>
      <c r="AC2" s="13"/>
      <c r="AD2" s="13"/>
      <c r="AE2" s="13"/>
      <c r="AF2" s="14"/>
      <c r="AG2" s="14"/>
    </row>
    <row r="3" spans="2:49"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11"/>
      <c r="Z3" s="57"/>
      <c r="AA3" s="11"/>
      <c r="AB3" s="39"/>
      <c r="AC3" s="11"/>
      <c r="AD3" s="11"/>
      <c r="AE3" s="11"/>
      <c r="AF3" s="12"/>
      <c r="AG3" s="12"/>
    </row>
    <row r="4" spans="2:49"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11"/>
      <c r="Z4" s="57"/>
      <c r="AA4" s="11"/>
      <c r="AB4" s="39"/>
      <c r="AC4" s="11"/>
      <c r="AD4" s="11"/>
      <c r="AE4" s="11"/>
      <c r="AF4" s="12"/>
      <c r="AG4" s="12"/>
    </row>
    <row r="5" spans="2:49" ht="15" customHeight="1" x14ac:dyDescent="0.25">
      <c r="B5" s="278" t="s">
        <v>13</v>
      </c>
      <c r="C5" s="279"/>
      <c r="D5" s="279"/>
      <c r="E5" s="279"/>
      <c r="F5" s="279"/>
      <c r="G5" s="279"/>
      <c r="H5" s="478"/>
      <c r="I5" s="479"/>
      <c r="J5" s="479"/>
      <c r="K5" s="479"/>
      <c r="L5" s="479"/>
      <c r="M5" s="484" t="s">
        <v>34</v>
      </c>
      <c r="N5" s="485"/>
      <c r="O5" s="486"/>
      <c r="P5" s="282"/>
      <c r="Q5" s="283"/>
      <c r="R5" s="284" t="s">
        <v>19</v>
      </c>
      <c r="S5" s="285"/>
      <c r="T5" s="285"/>
      <c r="U5" s="285"/>
      <c r="V5" s="285"/>
      <c r="W5" s="286"/>
      <c r="X5" s="287"/>
      <c r="Y5" s="11"/>
      <c r="Z5" s="57"/>
      <c r="AA5" s="11"/>
      <c r="AB5" s="39"/>
      <c r="AC5" s="11"/>
      <c r="AD5" s="11"/>
      <c r="AE5" s="11"/>
      <c r="AF5" s="12"/>
      <c r="AG5" s="15"/>
    </row>
    <row r="6" spans="2:49"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16"/>
      <c r="Z6" s="58"/>
      <c r="AA6" s="16"/>
      <c r="AB6" s="41"/>
      <c r="AC6" s="16"/>
      <c r="AD6" s="16"/>
      <c r="AE6" s="16"/>
      <c r="AF6" s="16"/>
      <c r="AG6" s="17"/>
    </row>
    <row r="7" spans="2:49"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18"/>
      <c r="Z7" s="59"/>
      <c r="AA7" s="18"/>
      <c r="AB7" s="42"/>
      <c r="AC7" s="18"/>
      <c r="AD7" s="18"/>
      <c r="AE7" s="18"/>
      <c r="AF7" s="19"/>
      <c r="AG7" s="18"/>
    </row>
    <row r="8" spans="2:49" ht="15" customHeight="1" x14ac:dyDescent="0.25">
      <c r="B8" s="288" t="s">
        <v>15</v>
      </c>
      <c r="C8" s="289"/>
      <c r="D8" s="290"/>
      <c r="E8" s="290"/>
      <c r="F8" s="290"/>
      <c r="G8" s="290"/>
      <c r="H8" s="480">
        <f>Persönliche_Daten!D10</f>
        <v>0</v>
      </c>
      <c r="I8" s="481"/>
      <c r="J8" s="481"/>
      <c r="K8" s="481"/>
      <c r="L8" s="481"/>
      <c r="M8" s="207"/>
      <c r="N8" s="304" t="s">
        <v>37</v>
      </c>
      <c r="O8" s="305">
        <f>Jahresübersicht!H20</f>
        <v>0</v>
      </c>
      <c r="P8" s="282"/>
      <c r="Q8" s="301" t="s">
        <v>24</v>
      </c>
      <c r="R8" s="306">
        <f>Persönliche_Daten!G17</f>
        <v>0</v>
      </c>
      <c r="S8" s="306">
        <f>Persönliche_Daten!H17</f>
        <v>0</v>
      </c>
      <c r="T8" s="306">
        <f>Persönliche_Daten!I17</f>
        <v>0</v>
      </c>
      <c r="U8" s="306">
        <f>Persönliche_Daten!J17</f>
        <v>0</v>
      </c>
      <c r="V8" s="306">
        <f>Persönliche_Daten!K17</f>
        <v>0</v>
      </c>
      <c r="W8" s="306">
        <f>Persönliche_Daten!L17</f>
        <v>0</v>
      </c>
      <c r="X8" s="307">
        <f>Persönliche_Daten!M17</f>
        <v>0</v>
      </c>
      <c r="Y8" s="20"/>
      <c r="Z8" s="60"/>
      <c r="AA8" s="20"/>
      <c r="AB8" s="43"/>
      <c r="AC8" s="20"/>
      <c r="AD8" s="20"/>
      <c r="AE8" s="20"/>
      <c r="AF8" s="19"/>
      <c r="AG8" s="20"/>
    </row>
    <row r="9" spans="2:49"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11"/>
      <c r="Z9" s="57"/>
      <c r="AA9" s="11"/>
      <c r="AB9" s="39"/>
      <c r="AC9" s="11"/>
      <c r="AD9" s="11"/>
      <c r="AE9" s="11"/>
      <c r="AF9" s="12"/>
      <c r="AG9" s="12"/>
    </row>
    <row r="10" spans="2:49"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12"/>
      <c r="Z10" s="55" t="s">
        <v>38</v>
      </c>
      <c r="AA10" s="12"/>
      <c r="AB10" s="44"/>
      <c r="AC10" s="12"/>
      <c r="AD10" s="12"/>
      <c r="AE10" s="12"/>
      <c r="AF10" s="12"/>
      <c r="AG10" s="12"/>
    </row>
    <row r="11" spans="2:49" ht="36.75" customHeight="1" x14ac:dyDescent="0.25">
      <c r="B11" s="315" t="s">
        <v>17</v>
      </c>
      <c r="C11" s="295"/>
      <c r="D11" s="296"/>
      <c r="E11" s="316" t="s">
        <v>10</v>
      </c>
      <c r="F11" s="316" t="s">
        <v>2</v>
      </c>
      <c r="G11" s="316" t="s">
        <v>25</v>
      </c>
      <c r="H11" s="317" t="s">
        <v>18</v>
      </c>
      <c r="I11" s="318"/>
      <c r="J11" s="319" t="s">
        <v>11</v>
      </c>
      <c r="K11" s="320" t="s">
        <v>12</v>
      </c>
      <c r="L11" s="321" t="s">
        <v>110</v>
      </c>
      <c r="M11" s="296" t="s">
        <v>11</v>
      </c>
      <c r="N11" s="322" t="s">
        <v>12</v>
      </c>
      <c r="O11" s="323" t="s">
        <v>110</v>
      </c>
      <c r="P11" s="324"/>
      <c r="Q11" s="490" t="s">
        <v>20</v>
      </c>
      <c r="R11" s="491"/>
      <c r="S11" s="296"/>
      <c r="T11" s="296" t="s">
        <v>21</v>
      </c>
      <c r="U11" s="476" t="s">
        <v>111</v>
      </c>
      <c r="V11" s="476"/>
      <c r="W11" s="476" t="s">
        <v>22</v>
      </c>
      <c r="X11" s="477"/>
      <c r="Y11" s="17"/>
      <c r="Z11" s="56" t="s">
        <v>39</v>
      </c>
      <c r="AA11" s="17"/>
      <c r="AB11" s="45"/>
      <c r="AC11" s="17"/>
      <c r="AD11" s="17"/>
      <c r="AE11" s="17"/>
      <c r="AF11" s="21"/>
      <c r="AG11" s="21"/>
      <c r="AM11" s="157" t="s">
        <v>100</v>
      </c>
      <c r="AQ11" t="s">
        <v>91</v>
      </c>
      <c r="AU11" t="s">
        <v>90</v>
      </c>
      <c r="AV11" s="148" t="s">
        <v>84</v>
      </c>
      <c r="AW11" t="s">
        <v>86</v>
      </c>
    </row>
    <row r="12" spans="2:49" ht="20.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1"/>
      <c r="Z12" s="61">
        <f>W48</f>
        <v>0</v>
      </c>
      <c r="AA12" s="1"/>
      <c r="AB12" s="46" t="s">
        <v>2</v>
      </c>
      <c r="AC12" s="1"/>
      <c r="AD12" s="1"/>
      <c r="AE12" s="1"/>
      <c r="AF12" s="4"/>
      <c r="AG12" s="4"/>
      <c r="AI12" s="10"/>
      <c r="AN12" s="144" t="s">
        <v>81</v>
      </c>
      <c r="AO12" s="144" t="s">
        <v>82</v>
      </c>
      <c r="AP12" s="144" t="s">
        <v>83</v>
      </c>
      <c r="AQ12" s="144" t="s">
        <v>84</v>
      </c>
      <c r="AR12" s="147" t="s">
        <v>81</v>
      </c>
      <c r="AS12" s="147" t="s">
        <v>82</v>
      </c>
      <c r="AT12" s="147" t="s">
        <v>83</v>
      </c>
      <c r="AU12" s="144" t="s">
        <v>84</v>
      </c>
      <c r="AV12" s="149" t="s">
        <v>22</v>
      </c>
      <c r="AW12" t="s">
        <v>85</v>
      </c>
    </row>
    <row r="13" spans="2:49" s="6" customFormat="1" ht="21.75" customHeight="1" x14ac:dyDescent="0.25">
      <c r="B13" s="328">
        <f>Persönliche_Daten!AB14</f>
        <v>46296</v>
      </c>
      <c r="C13" s="329">
        <f>WEEKDAY(B13)</f>
        <v>5</v>
      </c>
      <c r="D13" s="330">
        <f>Persönliche_Daten!AB14</f>
        <v>46296</v>
      </c>
      <c r="E13" s="263"/>
      <c r="F13" s="31"/>
      <c r="G13" s="31"/>
      <c r="H13" s="32"/>
      <c r="I13" s="25"/>
      <c r="J13" s="34"/>
      <c r="K13" s="33"/>
      <c r="L13" s="340">
        <f>(K13-J13)*24</f>
        <v>0</v>
      </c>
      <c r="M13" s="34"/>
      <c r="N13" s="34"/>
      <c r="O13" s="340">
        <f>(N13-M13)*24</f>
        <v>0</v>
      </c>
      <c r="P13" s="410"/>
      <c r="Q13" s="473">
        <f>IF(AW13&gt;0,0,IF(D13=Persönliche_Daten!$D$24,Persönliche_Daten!$H$24,IF(D13=Persönliche_Daten!$D$26,Persönliche_Daten!$H$26,IF(C13=2,Persönliche_Daten!$G$17,IF(C13=3,Persönliche_Daten!$H$17,IF(C13=4,Persönliche_Daten!$I$17,IF(C13=5,Persönliche_Daten!$J$17,IF(C13=6,Persönliche_Daten!$K$17))))))+IF(C13=7,Persönliche_Daten!$L$17,IF(C13=1,Persönliche_Daten!$M$17,0))))</f>
        <v>0</v>
      </c>
      <c r="R13" s="474"/>
      <c r="S13" s="475">
        <f>IF(F13&gt;" ",0,IF(G13&gt;" ",0,IF(AV13&gt;10,10,ROUND(AV13-AM13,2))))</f>
        <v>0</v>
      </c>
      <c r="T13" s="474"/>
      <c r="U13" s="468">
        <f>IF(OR(Q13&gt;0,S13&lt;&gt;0),ROUND(S13-Q13,2),0)</f>
        <v>0</v>
      </c>
      <c r="V13" s="472"/>
      <c r="W13" s="468">
        <f>ROUND(U13,2)</f>
        <v>0</v>
      </c>
      <c r="X13" s="469"/>
      <c r="Y13" s="5"/>
      <c r="Z13" s="62">
        <f>Z12+U13</f>
        <v>0</v>
      </c>
      <c r="AA13" s="5"/>
      <c r="AB13" s="47">
        <f>IF(F13="x",1,0)</f>
        <v>0</v>
      </c>
      <c r="AC13" s="5"/>
      <c r="AD13" s="5"/>
      <c r="AE13" s="5"/>
      <c r="AF13" s="513"/>
      <c r="AG13" s="513"/>
      <c r="AH13" s="22"/>
      <c r="AI13" s="22"/>
      <c r="AJ13" s="5"/>
      <c r="AM13" s="6">
        <f>IF(AND(K13&gt;0,M13=K13),Persönliche_Daten!$AI$5,0)</f>
        <v>0</v>
      </c>
      <c r="AN13" s="6">
        <f>IF(L13&lt;6.01,L13,0)</f>
        <v>0</v>
      </c>
      <c r="AO13" s="6">
        <f>IF(AND(L13&gt;6,L13&lt;9.01),L13-Persönliche_Daten!$AG$5,0)</f>
        <v>0</v>
      </c>
      <c r="AP13" s="6">
        <f>IF(L13&gt;9,L13-Persönliche_Daten!$AH$5,0)</f>
        <v>0</v>
      </c>
      <c r="AQ13" s="6">
        <f>IF(AN13&gt;0,AN13,IF(AO13&gt;0,AO13,IF(AP13&gt;0,AP13,0)))</f>
        <v>0</v>
      </c>
      <c r="AR13" s="6">
        <f>IF(O13&lt;6.01,O13,0)</f>
        <v>0</v>
      </c>
      <c r="AS13" s="6">
        <f>IF(AND(O13&gt;6,O13&lt;9.01),O13-Persönliche_Daten!$AG$5,0)</f>
        <v>0</v>
      </c>
      <c r="AT13" s="6">
        <f>IF(O13&gt;9,O13-Persönliche_Daten!$AH$5,0)</f>
        <v>0</v>
      </c>
      <c r="AU13" s="6">
        <f>IF(AR13&gt;0,AR13,IF(AS13&gt;0,AS13,IF(AT13&gt;0,AT13,0)))</f>
        <v>0</v>
      </c>
      <c r="AV13" s="6">
        <f>AQ13+AU13</f>
        <v>0</v>
      </c>
      <c r="AW13" s="6">
        <f>IF(E13&gt;" ",1,IF(F13&gt;" ",1,IF(G13&gt;" ",1,0)))</f>
        <v>0</v>
      </c>
    </row>
    <row r="14" spans="2:49" s="6" customFormat="1" ht="21.75" customHeight="1" x14ac:dyDescent="0.25">
      <c r="B14" s="328">
        <f>B13+1</f>
        <v>46297</v>
      </c>
      <c r="C14" s="329">
        <f>WEEKDAY(B14)</f>
        <v>6</v>
      </c>
      <c r="D14" s="330">
        <f>D13+1</f>
        <v>46297</v>
      </c>
      <c r="E14" s="263"/>
      <c r="F14" s="31"/>
      <c r="G14" s="31"/>
      <c r="H14" s="32"/>
      <c r="I14" s="25"/>
      <c r="J14" s="33"/>
      <c r="K14" s="33"/>
      <c r="L14" s="340">
        <f t="shared" ref="L14:L43" si="0">(K14-J14)*24</f>
        <v>0</v>
      </c>
      <c r="M14" s="34"/>
      <c r="N14" s="34"/>
      <c r="O14" s="340">
        <f t="shared" ref="O14:O43" si="1">(N14-M14)*24</f>
        <v>0</v>
      </c>
      <c r="P14" s="410"/>
      <c r="Q14" s="473">
        <f>IF(AW14&gt;0,0,IF(D14=Persönliche_Daten!$D$24,Persönliche_Daten!$H$24,IF(D14=Persönliche_Daten!$D$26,Persönliche_Daten!$H$26,IF(C14=2,Persönliche_Daten!$G$17,IF(C14=3,Persönliche_Daten!$H$17,IF(C14=4,Persönliche_Daten!$I$17,IF(C14=5,Persönliche_Daten!$J$17,IF(C14=6,Persönliche_Daten!$K$17))))))+IF(C14=7,Persönliche_Daten!$L$17,IF(C14=1,Persönliche_Daten!$M$17,0))))</f>
        <v>0</v>
      </c>
      <c r="R14" s="474"/>
      <c r="S14" s="475">
        <f t="shared" ref="S14:S43" si="2">IF(F14&gt;" ",0,IF(G14&gt;" ",0,IF(AV14&gt;10,10,ROUND(AV14-AM14,2))))</f>
        <v>0</v>
      </c>
      <c r="T14" s="474"/>
      <c r="U14" s="468">
        <f t="shared" ref="U14:U43" si="3">IF(OR(Q14&gt;0,S14&lt;&gt;0),ROUND(S14-Q14,2),0)</f>
        <v>0</v>
      </c>
      <c r="V14" s="472"/>
      <c r="W14" s="468">
        <f>ROUND(U14+W13,2)</f>
        <v>0</v>
      </c>
      <c r="X14" s="469"/>
      <c r="Y14" s="5"/>
      <c r="Z14" s="62">
        <f>Z13+U14</f>
        <v>0</v>
      </c>
      <c r="AA14" s="5"/>
      <c r="AB14" s="47">
        <f t="shared" ref="AB14:AB43" si="4">IF(F14="x",1,0)</f>
        <v>0</v>
      </c>
      <c r="AC14" s="5"/>
      <c r="AD14" s="5"/>
      <c r="AE14" s="5"/>
      <c r="AF14" s="513"/>
      <c r="AG14" s="513"/>
      <c r="AH14" s="22"/>
      <c r="AI14" s="22"/>
      <c r="AJ14" s="5"/>
      <c r="AM14" s="6">
        <f>IF(AND(K14&gt;0,M14=K14),Persönliche_Daten!$AI$5,0)</f>
        <v>0</v>
      </c>
      <c r="AN14" s="6">
        <f t="shared" ref="AN14:AN43" si="5">IF(L14&lt;6.01,L14,0)</f>
        <v>0</v>
      </c>
      <c r="AO14" s="6">
        <f>IF(AND(L14&gt;6,L14&lt;9.01),L14-Persönliche_Daten!$AG$5,0)</f>
        <v>0</v>
      </c>
      <c r="AP14" s="6">
        <f>IF(L14&gt;9,L14-Persönliche_Daten!$AH$5,0)</f>
        <v>0</v>
      </c>
      <c r="AQ14" s="6">
        <f t="shared" ref="AQ14:AQ43" si="6">IF(AN14&gt;0,AN14,IF(AO14&gt;0,AO14,IF(AP14&gt;0,AP14,0)))</f>
        <v>0</v>
      </c>
      <c r="AR14" s="6">
        <f t="shared" ref="AR14:AR43" si="7">IF(O14&lt;6.01,O14,0)</f>
        <v>0</v>
      </c>
      <c r="AS14" s="6">
        <f>IF(AND(O14&gt;6,O14&lt;9.01),O14-Persönliche_Daten!$AG$5,0)</f>
        <v>0</v>
      </c>
      <c r="AT14" s="6">
        <f>IF(O14&gt;9,O14-Persönliche_Daten!$AH$5,0)</f>
        <v>0</v>
      </c>
      <c r="AU14" s="6">
        <f t="shared" ref="AU14:AU43" si="8">IF(AR14&gt;0,AR14,IF(AS14&gt;0,AS14,IF(AT14&gt;0,AT14,0)))</f>
        <v>0</v>
      </c>
      <c r="AV14" s="6">
        <f t="shared" ref="AV14:AV43" si="9">AQ14+AU14</f>
        <v>0</v>
      </c>
      <c r="AW14" s="6">
        <f t="shared" ref="AW14:AW43" si="10">IF(E14&gt;" ",1,IF(F14&gt;" ",1,IF(G14&gt;" ",1,0)))</f>
        <v>0</v>
      </c>
    </row>
    <row r="15" spans="2:49" s="6" customFormat="1" ht="21.75" customHeight="1" x14ac:dyDescent="0.25">
      <c r="B15" s="328">
        <f t="shared" ref="B15:B43" si="11">B14+1</f>
        <v>46298</v>
      </c>
      <c r="C15" s="329">
        <f t="shared" ref="C15:C43" si="12">WEEKDAY(B15)</f>
        <v>7</v>
      </c>
      <c r="D15" s="330">
        <f t="shared" ref="D15:D43" si="13">D14+1</f>
        <v>46298</v>
      </c>
      <c r="E15" s="263" t="s">
        <v>69</v>
      </c>
      <c r="F15" s="31"/>
      <c r="G15" s="31"/>
      <c r="H15" s="32" t="s">
        <v>105</v>
      </c>
      <c r="I15" s="25"/>
      <c r="J15" s="33"/>
      <c r="K15" s="33"/>
      <c r="L15" s="340">
        <f t="shared" si="0"/>
        <v>0</v>
      </c>
      <c r="M15" s="34"/>
      <c r="N15" s="34"/>
      <c r="O15" s="340">
        <f t="shared" si="1"/>
        <v>0</v>
      </c>
      <c r="P15" s="410"/>
      <c r="Q15" s="473">
        <f>IF(AW15&gt;0,0,IF(D15=Persönliche_Daten!$D$24,Persönliche_Daten!$H$24,IF(D15=Persönliche_Daten!$D$26,Persönliche_Daten!$H$26,IF(C15=2,Persönliche_Daten!$G$17,IF(C15=3,Persönliche_Daten!$H$17,IF(C15=4,Persönliche_Daten!$I$17,IF(C15=5,Persönliche_Daten!$J$17,IF(C15=6,Persönliche_Daten!$K$17))))))+IF(C15=7,Persönliche_Daten!$L$17,IF(C15=1,Persönliche_Daten!$M$17,0))))</f>
        <v>0</v>
      </c>
      <c r="R15" s="474"/>
      <c r="S15" s="475">
        <f t="shared" si="2"/>
        <v>0</v>
      </c>
      <c r="T15" s="474"/>
      <c r="U15" s="468">
        <f t="shared" si="3"/>
        <v>0</v>
      </c>
      <c r="V15" s="472"/>
      <c r="W15" s="468">
        <f>ROUND(U15+W14,2)</f>
        <v>0</v>
      </c>
      <c r="X15" s="469"/>
      <c r="Y15" s="5"/>
      <c r="Z15" s="62">
        <f t="shared" ref="Z15:Z43" si="14">Z14+U15</f>
        <v>0</v>
      </c>
      <c r="AA15" s="5"/>
      <c r="AB15" s="47">
        <f>IF(F15="x",1,0)</f>
        <v>0</v>
      </c>
      <c r="AC15" s="5"/>
      <c r="AD15" s="5"/>
      <c r="AE15" s="5"/>
      <c r="AF15" s="513"/>
      <c r="AG15" s="513"/>
      <c r="AH15" s="22"/>
      <c r="AI15" s="22"/>
      <c r="AM15" s="6">
        <f>IF(AND(K15&gt;0,M15=K15),Persönliche_Daten!$AI$5,0)</f>
        <v>0</v>
      </c>
      <c r="AN15" s="6">
        <f t="shared" si="5"/>
        <v>0</v>
      </c>
      <c r="AO15" s="6">
        <f>IF(AND(L15&gt;6,L15&lt;9.01),L15-Persönliche_Daten!$AG$5,0)</f>
        <v>0</v>
      </c>
      <c r="AP15" s="6">
        <f>IF(L15&gt;9,L15-Persönliche_Daten!$AH$5,0)</f>
        <v>0</v>
      </c>
      <c r="AQ15" s="6">
        <f t="shared" si="6"/>
        <v>0</v>
      </c>
      <c r="AR15" s="6">
        <f t="shared" si="7"/>
        <v>0</v>
      </c>
      <c r="AS15" s="6">
        <f>IF(AND(O15&gt;6,O15&lt;9.01),O15-Persönliche_Daten!$AG$5,0)</f>
        <v>0</v>
      </c>
      <c r="AT15" s="6">
        <f>IF(O15&gt;9,O15-Persönliche_Daten!$AH$5,0)</f>
        <v>0</v>
      </c>
      <c r="AU15" s="6">
        <f t="shared" si="8"/>
        <v>0</v>
      </c>
      <c r="AV15" s="6">
        <f t="shared" si="9"/>
        <v>0</v>
      </c>
      <c r="AW15" s="6">
        <f>IF(E15&gt;" ",1,IF(F15&gt;" ",1,IF(G15&gt;" ",1,0)))</f>
        <v>1</v>
      </c>
    </row>
    <row r="16" spans="2:49" s="6" customFormat="1" ht="21.75" customHeight="1" x14ac:dyDescent="0.25">
      <c r="B16" s="328">
        <f t="shared" si="11"/>
        <v>46299</v>
      </c>
      <c r="C16" s="329">
        <f t="shared" si="12"/>
        <v>1</v>
      </c>
      <c r="D16" s="330">
        <f t="shared" si="13"/>
        <v>46299</v>
      </c>
      <c r="E16" s="263"/>
      <c r="F16" s="31"/>
      <c r="G16" s="31"/>
      <c r="H16" s="32"/>
      <c r="I16" s="25"/>
      <c r="J16" s="33"/>
      <c r="K16" s="33"/>
      <c r="L16" s="340">
        <f t="shared" si="0"/>
        <v>0</v>
      </c>
      <c r="M16" s="34"/>
      <c r="N16" s="34"/>
      <c r="O16" s="340">
        <f t="shared" si="1"/>
        <v>0</v>
      </c>
      <c r="P16" s="410"/>
      <c r="Q16" s="473">
        <f>IF(AW16&gt;0,0,IF(D16=Persönliche_Daten!$D$24,Persönliche_Daten!$H$24,IF(D16=Persönliche_Daten!$D$26,Persönliche_Daten!$H$26,IF(C16=2,Persönliche_Daten!$G$17,IF(C16=3,Persönliche_Daten!$H$17,IF(C16=4,Persönliche_Daten!$I$17,IF(C16=5,Persönliche_Daten!$J$17,IF(C16=6,Persönliche_Daten!$K$17))))))+IF(C16=7,Persönliche_Daten!$L$17,IF(C16=1,Persönliche_Daten!$M$17,0))))</f>
        <v>0</v>
      </c>
      <c r="R16" s="474"/>
      <c r="S16" s="475">
        <f t="shared" si="2"/>
        <v>0</v>
      </c>
      <c r="T16" s="474"/>
      <c r="U16" s="468">
        <f t="shared" si="3"/>
        <v>0</v>
      </c>
      <c r="V16" s="472"/>
      <c r="W16" s="468">
        <f>ROUND(U16+W15,2)</f>
        <v>0</v>
      </c>
      <c r="X16" s="469"/>
      <c r="Y16" s="5"/>
      <c r="Z16" s="62">
        <f t="shared" si="14"/>
        <v>0</v>
      </c>
      <c r="AA16" s="5"/>
      <c r="AB16" s="47">
        <f t="shared" si="4"/>
        <v>0</v>
      </c>
      <c r="AC16" s="5"/>
      <c r="AD16" s="5"/>
      <c r="AE16" s="5"/>
      <c r="AF16" s="513"/>
      <c r="AG16" s="513"/>
      <c r="AH16" s="22"/>
      <c r="AI16" s="22"/>
      <c r="AM16" s="6">
        <f>IF(AND(K16&gt;0,M16=K16),Persönliche_Daten!$AI$5,0)</f>
        <v>0</v>
      </c>
      <c r="AN16" s="6">
        <f t="shared" si="5"/>
        <v>0</v>
      </c>
      <c r="AO16" s="6">
        <f>IF(AND(L16&gt;6,L16&lt;9.01),L16-Persönliche_Daten!$AG$5,0)</f>
        <v>0</v>
      </c>
      <c r="AP16" s="6">
        <f>IF(L16&gt;9,L16-Persönliche_Daten!$AH$5,0)</f>
        <v>0</v>
      </c>
      <c r="AQ16" s="6">
        <f t="shared" si="6"/>
        <v>0</v>
      </c>
      <c r="AR16" s="6">
        <f t="shared" si="7"/>
        <v>0</v>
      </c>
      <c r="AS16" s="6">
        <f>IF(AND(O16&gt;6,O16&lt;9.01),O16-Persönliche_Daten!$AG$5,0)</f>
        <v>0</v>
      </c>
      <c r="AT16" s="6">
        <f>IF(O16&gt;9,O16-Persönliche_Daten!$AH$5,0)</f>
        <v>0</v>
      </c>
      <c r="AU16" s="6">
        <f t="shared" si="8"/>
        <v>0</v>
      </c>
      <c r="AV16" s="6">
        <f t="shared" si="9"/>
        <v>0</v>
      </c>
      <c r="AW16" s="6">
        <f t="shared" si="10"/>
        <v>0</v>
      </c>
    </row>
    <row r="17" spans="2:49" s="6" customFormat="1" ht="21.75" customHeight="1" x14ac:dyDescent="0.25">
      <c r="B17" s="328">
        <f t="shared" si="11"/>
        <v>46300</v>
      </c>
      <c r="C17" s="329">
        <f t="shared" si="12"/>
        <v>2</v>
      </c>
      <c r="D17" s="330">
        <f t="shared" si="13"/>
        <v>46300</v>
      </c>
      <c r="E17" s="263"/>
      <c r="F17" s="31"/>
      <c r="G17" s="31"/>
      <c r="H17" s="32"/>
      <c r="I17" s="25"/>
      <c r="J17" s="33"/>
      <c r="K17" s="33"/>
      <c r="L17" s="340">
        <f t="shared" si="0"/>
        <v>0</v>
      </c>
      <c r="M17" s="34"/>
      <c r="N17" s="34"/>
      <c r="O17" s="340">
        <f t="shared" si="1"/>
        <v>0</v>
      </c>
      <c r="P17" s="410"/>
      <c r="Q17" s="473">
        <f>IF(AW17&gt;0,0,IF(D17=Persönliche_Daten!$D$24,Persönliche_Daten!$H$24,IF(D17=Persönliche_Daten!$D$26,Persönliche_Daten!$H$26,IF(C17=2,Persönliche_Daten!$G$17,IF(C17=3,Persönliche_Daten!$H$17,IF(C17=4,Persönliche_Daten!$I$17,IF(C17=5,Persönliche_Daten!$J$17,IF(C17=6,Persönliche_Daten!$K$17))))))+IF(C17=7,Persönliche_Daten!$L$17,IF(C17=1,Persönliche_Daten!$M$17,0))))</f>
        <v>0</v>
      </c>
      <c r="R17" s="474"/>
      <c r="S17" s="475">
        <f t="shared" si="2"/>
        <v>0</v>
      </c>
      <c r="T17" s="474"/>
      <c r="U17" s="468">
        <f t="shared" si="3"/>
        <v>0</v>
      </c>
      <c r="V17" s="472"/>
      <c r="W17" s="468">
        <f>ROUND(U17+W16,2)</f>
        <v>0</v>
      </c>
      <c r="X17" s="469"/>
      <c r="Y17" s="5"/>
      <c r="Z17" s="62">
        <f t="shared" si="14"/>
        <v>0</v>
      </c>
      <c r="AA17" s="5"/>
      <c r="AB17" s="47">
        <f t="shared" si="4"/>
        <v>0</v>
      </c>
      <c r="AC17" s="5"/>
      <c r="AD17" s="5"/>
      <c r="AE17" s="5"/>
      <c r="AF17" s="513"/>
      <c r="AG17" s="513"/>
      <c r="AH17" s="22"/>
      <c r="AI17" s="22"/>
      <c r="AM17" s="6">
        <f>IF(AND(K17&gt;0,M17=K17),Persönliche_Daten!$AI$5,0)</f>
        <v>0</v>
      </c>
      <c r="AN17" s="6">
        <f t="shared" si="5"/>
        <v>0</v>
      </c>
      <c r="AO17" s="6">
        <f>IF(AND(L17&gt;6,L17&lt;9.01),L17-Persönliche_Daten!$AG$5,0)</f>
        <v>0</v>
      </c>
      <c r="AP17" s="6">
        <f>IF(L17&gt;9,L17-Persönliche_Daten!$AH$5,0)</f>
        <v>0</v>
      </c>
      <c r="AQ17" s="6">
        <f t="shared" si="6"/>
        <v>0</v>
      </c>
      <c r="AR17" s="6">
        <f t="shared" si="7"/>
        <v>0</v>
      </c>
      <c r="AS17" s="6">
        <f>IF(AND(O17&gt;6,O17&lt;9.01),O17-Persönliche_Daten!$AG$5,0)</f>
        <v>0</v>
      </c>
      <c r="AT17" s="6">
        <f>IF(O17&gt;9,O17-Persönliche_Daten!$AH$5,0)</f>
        <v>0</v>
      </c>
      <c r="AU17" s="6">
        <f t="shared" si="8"/>
        <v>0</v>
      </c>
      <c r="AV17" s="6">
        <f t="shared" si="9"/>
        <v>0</v>
      </c>
      <c r="AW17" s="6">
        <f t="shared" si="10"/>
        <v>0</v>
      </c>
    </row>
    <row r="18" spans="2:49" s="6" customFormat="1" ht="21.75" customHeight="1" x14ac:dyDescent="0.25">
      <c r="B18" s="328">
        <f t="shared" si="11"/>
        <v>46301</v>
      </c>
      <c r="C18" s="329">
        <f t="shared" si="12"/>
        <v>3</v>
      </c>
      <c r="D18" s="330">
        <f t="shared" si="13"/>
        <v>46301</v>
      </c>
      <c r="E18" s="263"/>
      <c r="F18" s="31"/>
      <c r="G18" s="31"/>
      <c r="H18" s="32"/>
      <c r="I18" s="25"/>
      <c r="J18" s="33"/>
      <c r="K18" s="33"/>
      <c r="L18" s="340">
        <f t="shared" si="0"/>
        <v>0</v>
      </c>
      <c r="M18" s="34"/>
      <c r="N18" s="34"/>
      <c r="O18" s="340">
        <f t="shared" si="1"/>
        <v>0</v>
      </c>
      <c r="P18" s="410"/>
      <c r="Q18" s="473">
        <f>IF(AW18&gt;0,0,IF(D18=Persönliche_Daten!$D$24,Persönliche_Daten!$H$24,IF(D18=Persönliche_Daten!$D$26,Persönliche_Daten!$H$26,IF(C18=2,Persönliche_Daten!$G$17,IF(C18=3,Persönliche_Daten!$H$17,IF(C18=4,Persönliche_Daten!$I$17,IF(C18=5,Persönliche_Daten!$J$17,IF(C18=6,Persönliche_Daten!$K$17))))))+IF(C18=7,Persönliche_Daten!$L$17,IF(C18=1,Persönliche_Daten!$M$17,0))))</f>
        <v>0</v>
      </c>
      <c r="R18" s="474"/>
      <c r="S18" s="475">
        <f t="shared" si="2"/>
        <v>0</v>
      </c>
      <c r="T18" s="474"/>
      <c r="U18" s="468">
        <f t="shared" si="3"/>
        <v>0</v>
      </c>
      <c r="V18" s="472"/>
      <c r="W18" s="468">
        <f t="shared" ref="W18:W43" si="15">ROUND(U18+W17,2)</f>
        <v>0</v>
      </c>
      <c r="X18" s="469"/>
      <c r="Y18" s="5"/>
      <c r="Z18" s="62">
        <f t="shared" si="14"/>
        <v>0</v>
      </c>
      <c r="AA18" s="5"/>
      <c r="AB18" s="47">
        <f t="shared" si="4"/>
        <v>0</v>
      </c>
      <c r="AC18" s="5"/>
      <c r="AD18" s="5"/>
      <c r="AE18" s="5"/>
      <c r="AF18" s="513"/>
      <c r="AG18" s="513"/>
      <c r="AH18" s="22"/>
      <c r="AI18" s="22"/>
      <c r="AM18" s="6">
        <f>IF(AND(K18&gt;0,M18=K18),Persönliche_Daten!$AI$5,0)</f>
        <v>0</v>
      </c>
      <c r="AN18" s="6">
        <f t="shared" si="5"/>
        <v>0</v>
      </c>
      <c r="AO18" s="6">
        <f>IF(AND(L18&gt;6,L18&lt;9.01),L18-Persönliche_Daten!$AG$5,0)</f>
        <v>0</v>
      </c>
      <c r="AP18" s="6">
        <f>IF(L18&gt;9,L18-Persönliche_Daten!$AH$5,0)</f>
        <v>0</v>
      </c>
      <c r="AQ18" s="6">
        <f t="shared" si="6"/>
        <v>0</v>
      </c>
      <c r="AR18" s="6">
        <f t="shared" si="7"/>
        <v>0</v>
      </c>
      <c r="AS18" s="6">
        <f>IF(AND(O18&gt;6,O18&lt;9.01),O18-Persönliche_Daten!$AG$5,0)</f>
        <v>0</v>
      </c>
      <c r="AT18" s="6">
        <f>IF(O18&gt;9,O18-Persönliche_Daten!$AH$5,0)</f>
        <v>0</v>
      </c>
      <c r="AU18" s="6">
        <f t="shared" si="8"/>
        <v>0</v>
      </c>
      <c r="AV18" s="6">
        <f t="shared" si="9"/>
        <v>0</v>
      </c>
      <c r="AW18" s="6">
        <f t="shared" si="10"/>
        <v>0</v>
      </c>
    </row>
    <row r="19" spans="2:49" s="6" customFormat="1" ht="21.75" customHeight="1" x14ac:dyDescent="0.25">
      <c r="B19" s="328">
        <f t="shared" si="11"/>
        <v>46302</v>
      </c>
      <c r="C19" s="329">
        <f t="shared" si="12"/>
        <v>4</v>
      </c>
      <c r="D19" s="330">
        <f t="shared" si="13"/>
        <v>46302</v>
      </c>
      <c r="E19" s="263"/>
      <c r="F19" s="31"/>
      <c r="G19" s="31"/>
      <c r="H19" s="32"/>
      <c r="I19" s="25"/>
      <c r="J19" s="33"/>
      <c r="K19" s="33"/>
      <c r="L19" s="340">
        <f t="shared" si="0"/>
        <v>0</v>
      </c>
      <c r="M19" s="34"/>
      <c r="N19" s="34"/>
      <c r="O19" s="340">
        <f t="shared" si="1"/>
        <v>0</v>
      </c>
      <c r="P19" s="410"/>
      <c r="Q19" s="473">
        <f>IF(AW19&gt;0,0,IF(D19=Persönliche_Daten!$D$24,Persönliche_Daten!$H$24,IF(D19=Persönliche_Daten!$D$26,Persönliche_Daten!$H$26,IF(C19=2,Persönliche_Daten!$G$17,IF(C19=3,Persönliche_Daten!$H$17,IF(C19=4,Persönliche_Daten!$I$17,IF(C19=5,Persönliche_Daten!$J$17,IF(C19=6,Persönliche_Daten!$K$17))))))+IF(C19=7,Persönliche_Daten!$L$17,IF(C19=1,Persönliche_Daten!$M$17,0))))</f>
        <v>0</v>
      </c>
      <c r="R19" s="474"/>
      <c r="S19" s="475">
        <f t="shared" si="2"/>
        <v>0</v>
      </c>
      <c r="T19" s="474"/>
      <c r="U19" s="468">
        <f t="shared" si="3"/>
        <v>0</v>
      </c>
      <c r="V19" s="472"/>
      <c r="W19" s="468">
        <f t="shared" si="15"/>
        <v>0</v>
      </c>
      <c r="X19" s="469"/>
      <c r="Y19" s="5"/>
      <c r="Z19" s="62">
        <f t="shared" si="14"/>
        <v>0</v>
      </c>
      <c r="AA19" s="5"/>
      <c r="AB19" s="47">
        <f t="shared" si="4"/>
        <v>0</v>
      </c>
      <c r="AC19" s="5"/>
      <c r="AD19" s="5"/>
      <c r="AE19" s="5"/>
      <c r="AF19" s="513"/>
      <c r="AG19" s="513"/>
      <c r="AI19" s="22"/>
      <c r="AM19" s="6">
        <f>IF(AND(K19&gt;0,M19=K19),Persönliche_Daten!$AI$5,0)</f>
        <v>0</v>
      </c>
      <c r="AN19" s="6">
        <f t="shared" si="5"/>
        <v>0</v>
      </c>
      <c r="AO19" s="6">
        <f>IF(AND(L19&gt;6,L19&lt;9.01),L19-Persönliche_Daten!$AG$5,0)</f>
        <v>0</v>
      </c>
      <c r="AP19" s="6">
        <f>IF(L19&gt;9,L19-Persönliche_Daten!$AH$5,0)</f>
        <v>0</v>
      </c>
      <c r="AQ19" s="6">
        <f t="shared" si="6"/>
        <v>0</v>
      </c>
      <c r="AR19" s="6">
        <f t="shared" si="7"/>
        <v>0</v>
      </c>
      <c r="AS19" s="6">
        <f>IF(AND(O19&gt;6,O19&lt;9.01),O19-Persönliche_Daten!$AG$5,0)</f>
        <v>0</v>
      </c>
      <c r="AT19" s="6">
        <f>IF(O19&gt;9,O19-Persönliche_Daten!$AH$5,0)</f>
        <v>0</v>
      </c>
      <c r="AU19" s="6">
        <f t="shared" si="8"/>
        <v>0</v>
      </c>
      <c r="AV19" s="6">
        <f t="shared" si="9"/>
        <v>0</v>
      </c>
      <c r="AW19" s="6">
        <f>IF(E19&gt;" ",1,IF(F19&gt;" ",1,IF(G19&gt;" ",1,0)))</f>
        <v>0</v>
      </c>
    </row>
    <row r="20" spans="2:49" s="6" customFormat="1" ht="21.75" customHeight="1" x14ac:dyDescent="0.25">
      <c r="B20" s="328">
        <f t="shared" si="11"/>
        <v>46303</v>
      </c>
      <c r="C20" s="329">
        <f t="shared" si="12"/>
        <v>5</v>
      </c>
      <c r="D20" s="330">
        <f t="shared" si="13"/>
        <v>46303</v>
      </c>
      <c r="E20" s="263"/>
      <c r="F20" s="31"/>
      <c r="G20" s="31"/>
      <c r="H20" s="32"/>
      <c r="I20" s="25"/>
      <c r="J20" s="33"/>
      <c r="K20" s="33"/>
      <c r="L20" s="340">
        <f t="shared" si="0"/>
        <v>0</v>
      </c>
      <c r="M20" s="34"/>
      <c r="N20" s="34"/>
      <c r="O20" s="340">
        <f t="shared" si="1"/>
        <v>0</v>
      </c>
      <c r="P20" s="410"/>
      <c r="Q20" s="473">
        <f>IF(AW20&gt;0,0,IF(D20=Persönliche_Daten!$D$24,Persönliche_Daten!$H$24,IF(D20=Persönliche_Daten!$D$26,Persönliche_Daten!$H$26,IF(C20=2,Persönliche_Daten!$G$17,IF(C20=3,Persönliche_Daten!$H$17,IF(C20=4,Persönliche_Daten!$I$17,IF(C20=5,Persönliche_Daten!$J$17,IF(C20=6,Persönliche_Daten!$K$17))))))+IF(C20=7,Persönliche_Daten!$L$17,IF(C20=1,Persönliche_Daten!$M$17,0))))</f>
        <v>0</v>
      </c>
      <c r="R20" s="474"/>
      <c r="S20" s="475">
        <f t="shared" si="2"/>
        <v>0</v>
      </c>
      <c r="T20" s="474"/>
      <c r="U20" s="468">
        <f t="shared" si="3"/>
        <v>0</v>
      </c>
      <c r="V20" s="472"/>
      <c r="W20" s="468">
        <f t="shared" si="15"/>
        <v>0</v>
      </c>
      <c r="X20" s="469"/>
      <c r="Y20" s="5"/>
      <c r="Z20" s="62">
        <f t="shared" si="14"/>
        <v>0</v>
      </c>
      <c r="AA20" s="5"/>
      <c r="AB20" s="47">
        <f t="shared" si="4"/>
        <v>0</v>
      </c>
      <c r="AC20" s="5"/>
      <c r="AD20" s="5"/>
      <c r="AE20" s="5"/>
      <c r="AF20" s="513"/>
      <c r="AG20" s="513"/>
      <c r="AI20" s="22"/>
      <c r="AM20" s="6">
        <f>IF(AND(K20&gt;0,M20=K20),Persönliche_Daten!$AI$5,0)</f>
        <v>0</v>
      </c>
      <c r="AN20" s="6">
        <f t="shared" si="5"/>
        <v>0</v>
      </c>
      <c r="AO20" s="6">
        <f>IF(AND(L20&gt;6,L20&lt;9.01),L20-Persönliche_Daten!$AG$5,0)</f>
        <v>0</v>
      </c>
      <c r="AP20" s="6">
        <f>IF(L20&gt;9,L20-Persönliche_Daten!$AH$5,0)</f>
        <v>0</v>
      </c>
      <c r="AQ20" s="6">
        <f t="shared" si="6"/>
        <v>0</v>
      </c>
      <c r="AR20" s="6">
        <f t="shared" si="7"/>
        <v>0</v>
      </c>
      <c r="AS20" s="6">
        <f>IF(AND(O20&gt;6,O20&lt;9.01),O20-Persönliche_Daten!$AG$5,0)</f>
        <v>0</v>
      </c>
      <c r="AT20" s="6">
        <f>IF(O20&gt;9,O20-Persönliche_Daten!$AH$5,0)</f>
        <v>0</v>
      </c>
      <c r="AU20" s="6">
        <f t="shared" si="8"/>
        <v>0</v>
      </c>
      <c r="AV20" s="6">
        <f t="shared" si="9"/>
        <v>0</v>
      </c>
      <c r="AW20" s="6">
        <f t="shared" si="10"/>
        <v>0</v>
      </c>
    </row>
    <row r="21" spans="2:49" s="6" customFormat="1" ht="21.75" customHeight="1" x14ac:dyDescent="0.25">
      <c r="B21" s="328">
        <f t="shared" si="11"/>
        <v>46304</v>
      </c>
      <c r="C21" s="329">
        <f t="shared" si="12"/>
        <v>6</v>
      </c>
      <c r="D21" s="330">
        <f t="shared" si="13"/>
        <v>46304</v>
      </c>
      <c r="E21" s="263"/>
      <c r="F21" s="31"/>
      <c r="G21" s="31"/>
      <c r="H21" s="32"/>
      <c r="I21" s="25"/>
      <c r="J21" s="33"/>
      <c r="K21" s="33"/>
      <c r="L21" s="340">
        <f t="shared" si="0"/>
        <v>0</v>
      </c>
      <c r="M21" s="34"/>
      <c r="N21" s="34"/>
      <c r="O21" s="340">
        <f t="shared" si="1"/>
        <v>0</v>
      </c>
      <c r="P21" s="410"/>
      <c r="Q21" s="473">
        <f>IF(AW21&gt;0,0,IF(D21=Persönliche_Daten!$D$24,Persönliche_Daten!$H$24,IF(D21=Persönliche_Daten!$D$26,Persönliche_Daten!$H$26,IF(C21=2,Persönliche_Daten!$G$17,IF(C21=3,Persönliche_Daten!$H$17,IF(C21=4,Persönliche_Daten!$I$17,IF(C21=5,Persönliche_Daten!$J$17,IF(C21=6,Persönliche_Daten!$K$17))))))+IF(C21=7,Persönliche_Daten!$L$17,IF(C21=1,Persönliche_Daten!$M$17,0))))</f>
        <v>0</v>
      </c>
      <c r="R21" s="474"/>
      <c r="S21" s="475">
        <f t="shared" si="2"/>
        <v>0</v>
      </c>
      <c r="T21" s="474"/>
      <c r="U21" s="468">
        <f t="shared" si="3"/>
        <v>0</v>
      </c>
      <c r="V21" s="472"/>
      <c r="W21" s="468">
        <f t="shared" si="15"/>
        <v>0</v>
      </c>
      <c r="X21" s="469"/>
      <c r="Y21" s="5"/>
      <c r="Z21" s="62">
        <f>Z20+U21</f>
        <v>0</v>
      </c>
      <c r="AA21" s="5"/>
      <c r="AB21" s="47">
        <f t="shared" si="4"/>
        <v>0</v>
      </c>
      <c r="AC21" s="5"/>
      <c r="AD21" s="5"/>
      <c r="AE21" s="5"/>
      <c r="AF21" s="513"/>
      <c r="AG21" s="513"/>
      <c r="AI21" s="22"/>
      <c r="AM21" s="6">
        <f>IF(AND(K21&gt;0,M21=K21),Persönliche_Daten!$AI$5,0)</f>
        <v>0</v>
      </c>
      <c r="AN21" s="6">
        <f t="shared" si="5"/>
        <v>0</v>
      </c>
      <c r="AO21" s="6">
        <f>IF(AND(L21&gt;6,L21&lt;9.01),L21-Persönliche_Daten!$AG$5,0)</f>
        <v>0</v>
      </c>
      <c r="AP21" s="6">
        <f>IF(L21&gt;9,L21-Persönliche_Daten!$AH$5,0)</f>
        <v>0</v>
      </c>
      <c r="AQ21" s="6">
        <f t="shared" si="6"/>
        <v>0</v>
      </c>
      <c r="AR21" s="6">
        <f t="shared" si="7"/>
        <v>0</v>
      </c>
      <c r="AS21" s="6">
        <f>IF(AND(O21&gt;6,O21&lt;9.01),O21-Persönliche_Daten!$AG$5,0)</f>
        <v>0</v>
      </c>
      <c r="AT21" s="6">
        <f>IF(O21&gt;9,O21-Persönliche_Daten!$AH$5,0)</f>
        <v>0</v>
      </c>
      <c r="AU21" s="6">
        <f t="shared" si="8"/>
        <v>0</v>
      </c>
      <c r="AV21" s="6">
        <f t="shared" si="9"/>
        <v>0</v>
      </c>
      <c r="AW21" s="6">
        <f>IF(E21&gt;" ",1,IF(F21&gt;" ",1,IF(G21&gt;" ",1,0)))</f>
        <v>0</v>
      </c>
    </row>
    <row r="22" spans="2:49" s="6" customFormat="1" ht="21.75" customHeight="1" x14ac:dyDescent="0.25">
      <c r="B22" s="328">
        <f t="shared" si="11"/>
        <v>46305</v>
      </c>
      <c r="C22" s="329">
        <f t="shared" si="12"/>
        <v>7</v>
      </c>
      <c r="D22" s="330">
        <f>D21+1</f>
        <v>46305</v>
      </c>
      <c r="E22" s="263"/>
      <c r="F22" s="31"/>
      <c r="G22" s="31"/>
      <c r="H22" s="32"/>
      <c r="I22" s="25"/>
      <c r="J22" s="33"/>
      <c r="K22" s="33"/>
      <c r="L22" s="340">
        <f t="shared" si="0"/>
        <v>0</v>
      </c>
      <c r="M22" s="34"/>
      <c r="N22" s="34"/>
      <c r="O22" s="340">
        <f t="shared" si="1"/>
        <v>0</v>
      </c>
      <c r="P22" s="410"/>
      <c r="Q22" s="473">
        <f>IF(AW22&gt;0,0,IF(D22=Persönliche_Daten!$D$24,Persönliche_Daten!$H$24,IF(D22=Persönliche_Daten!$D$26,Persönliche_Daten!$H$26,IF(C22=2,Persönliche_Daten!$G$17,IF(C22=3,Persönliche_Daten!$H$17,IF(C22=4,Persönliche_Daten!$I$17,IF(C22=5,Persönliche_Daten!$J$17,IF(C22=6,Persönliche_Daten!$K$17))))))+IF(C22=7,Persönliche_Daten!$L$17,IF(C22=1,Persönliche_Daten!$M$17,0))))</f>
        <v>0</v>
      </c>
      <c r="R22" s="474"/>
      <c r="S22" s="475">
        <f t="shared" si="2"/>
        <v>0</v>
      </c>
      <c r="T22" s="474"/>
      <c r="U22" s="468">
        <f t="shared" si="3"/>
        <v>0</v>
      </c>
      <c r="V22" s="472"/>
      <c r="W22" s="468">
        <f t="shared" si="15"/>
        <v>0</v>
      </c>
      <c r="X22" s="469"/>
      <c r="Y22" s="5"/>
      <c r="Z22" s="62">
        <f t="shared" si="14"/>
        <v>0</v>
      </c>
      <c r="AA22" s="5"/>
      <c r="AB22" s="47">
        <f>IF(F22="x",1,0)</f>
        <v>0</v>
      </c>
      <c r="AC22" s="5"/>
      <c r="AD22" s="5"/>
      <c r="AE22" s="5"/>
      <c r="AF22" s="513"/>
      <c r="AG22" s="513"/>
      <c r="AI22" s="22"/>
      <c r="AM22" s="6">
        <f>IF(AND(K22&gt;0,M22=K22),Persönliche_Daten!$AI$5,0)</f>
        <v>0</v>
      </c>
      <c r="AN22" s="6">
        <f t="shared" si="5"/>
        <v>0</v>
      </c>
      <c r="AO22" s="6">
        <f>IF(AND(L22&gt;6,L22&lt;9.01),L22-Persönliche_Daten!$AG$5,0)</f>
        <v>0</v>
      </c>
      <c r="AP22" s="6">
        <f>IF(L22&gt;9,L22-Persönliche_Daten!$AH$5,0)</f>
        <v>0</v>
      </c>
      <c r="AQ22" s="6">
        <f t="shared" si="6"/>
        <v>0</v>
      </c>
      <c r="AR22" s="6">
        <f t="shared" si="7"/>
        <v>0</v>
      </c>
      <c r="AS22" s="6">
        <f>IF(AND(O22&gt;6,O22&lt;9.01),O22-Persönliche_Daten!$AG$5,0)</f>
        <v>0</v>
      </c>
      <c r="AT22" s="6">
        <f>IF(O22&gt;9,O22-Persönliche_Daten!$AH$5,0)</f>
        <v>0</v>
      </c>
      <c r="AU22" s="6">
        <f t="shared" si="8"/>
        <v>0</v>
      </c>
      <c r="AV22" s="6">
        <f t="shared" si="9"/>
        <v>0</v>
      </c>
      <c r="AW22" s="6">
        <f t="shared" si="10"/>
        <v>0</v>
      </c>
    </row>
    <row r="23" spans="2:49" s="6" customFormat="1" ht="21.75" customHeight="1" x14ac:dyDescent="0.25">
      <c r="B23" s="328">
        <f t="shared" si="11"/>
        <v>46306</v>
      </c>
      <c r="C23" s="329">
        <f t="shared" si="12"/>
        <v>1</v>
      </c>
      <c r="D23" s="330">
        <f t="shared" si="13"/>
        <v>46306</v>
      </c>
      <c r="E23" s="263"/>
      <c r="F23" s="31"/>
      <c r="G23" s="31"/>
      <c r="H23" s="32"/>
      <c r="I23" s="25"/>
      <c r="J23" s="33"/>
      <c r="K23" s="33"/>
      <c r="L23" s="340">
        <f t="shared" si="0"/>
        <v>0</v>
      </c>
      <c r="M23" s="34"/>
      <c r="N23" s="34"/>
      <c r="O23" s="340">
        <f t="shared" si="1"/>
        <v>0</v>
      </c>
      <c r="P23" s="410"/>
      <c r="Q23" s="473">
        <f>IF(AW23&gt;0,0,IF(D23=Persönliche_Daten!$D$24,Persönliche_Daten!$H$24,IF(D23=Persönliche_Daten!$D$26,Persönliche_Daten!$H$26,IF(C23=2,Persönliche_Daten!$G$17,IF(C23=3,Persönliche_Daten!$H$17,IF(C23=4,Persönliche_Daten!$I$17,IF(C23=5,Persönliche_Daten!$J$17,IF(C23=6,Persönliche_Daten!$K$17))))))+IF(C23=7,Persönliche_Daten!$L$17,IF(C23=1,Persönliche_Daten!$M$17,0))))</f>
        <v>0</v>
      </c>
      <c r="R23" s="474"/>
      <c r="S23" s="475">
        <f t="shared" si="2"/>
        <v>0</v>
      </c>
      <c r="T23" s="474"/>
      <c r="U23" s="468">
        <f t="shared" si="3"/>
        <v>0</v>
      </c>
      <c r="V23" s="472"/>
      <c r="W23" s="468">
        <f t="shared" si="15"/>
        <v>0</v>
      </c>
      <c r="X23" s="469"/>
      <c r="Y23" s="5"/>
      <c r="Z23" s="62">
        <f t="shared" si="14"/>
        <v>0</v>
      </c>
      <c r="AA23" s="5"/>
      <c r="AB23" s="47">
        <f t="shared" si="4"/>
        <v>0</v>
      </c>
      <c r="AC23" s="5"/>
      <c r="AD23" s="5"/>
      <c r="AE23" s="5"/>
      <c r="AF23" s="513"/>
      <c r="AG23" s="513"/>
      <c r="AI23" s="22"/>
      <c r="AM23" s="6">
        <f>IF(AND(K23&gt;0,M23=K23),Persönliche_Daten!$AI$5,0)</f>
        <v>0</v>
      </c>
      <c r="AN23" s="6">
        <f t="shared" si="5"/>
        <v>0</v>
      </c>
      <c r="AO23" s="6">
        <f>IF(AND(L23&gt;6,L23&lt;9.01),L23-Persönliche_Daten!$AG$5,0)</f>
        <v>0</v>
      </c>
      <c r="AP23" s="6">
        <f>IF(L23&gt;9,L23-Persönliche_Daten!$AH$5,0)</f>
        <v>0</v>
      </c>
      <c r="AQ23" s="6">
        <f t="shared" si="6"/>
        <v>0</v>
      </c>
      <c r="AR23" s="6">
        <f t="shared" si="7"/>
        <v>0</v>
      </c>
      <c r="AS23" s="6">
        <f>IF(AND(O23&gt;6,O23&lt;9.01),O23-Persönliche_Daten!$AG$5,0)</f>
        <v>0</v>
      </c>
      <c r="AT23" s="6">
        <f>IF(O23&gt;9,O23-Persönliche_Daten!$AH$5,0)</f>
        <v>0</v>
      </c>
      <c r="AU23" s="6">
        <f t="shared" si="8"/>
        <v>0</v>
      </c>
      <c r="AV23" s="6">
        <f t="shared" si="9"/>
        <v>0</v>
      </c>
      <c r="AW23" s="6">
        <f t="shared" si="10"/>
        <v>0</v>
      </c>
    </row>
    <row r="24" spans="2:49" s="6" customFormat="1" ht="21.75" customHeight="1" x14ac:dyDescent="0.25">
      <c r="B24" s="328">
        <f t="shared" si="11"/>
        <v>46307</v>
      </c>
      <c r="C24" s="329">
        <f t="shared" si="12"/>
        <v>2</v>
      </c>
      <c r="D24" s="330">
        <f t="shared" si="13"/>
        <v>46307</v>
      </c>
      <c r="E24" s="263"/>
      <c r="F24" s="31"/>
      <c r="G24" s="31"/>
      <c r="H24" s="32"/>
      <c r="I24" s="25"/>
      <c r="J24" s="33"/>
      <c r="K24" s="33"/>
      <c r="L24" s="340">
        <f t="shared" si="0"/>
        <v>0</v>
      </c>
      <c r="M24" s="34"/>
      <c r="N24" s="34"/>
      <c r="O24" s="340">
        <f t="shared" si="1"/>
        <v>0</v>
      </c>
      <c r="P24" s="410"/>
      <c r="Q24" s="473">
        <f>IF(AW24&gt;0,0,IF(D24=Persönliche_Daten!$D$24,Persönliche_Daten!$H$24,IF(D24=Persönliche_Daten!$D$26,Persönliche_Daten!$H$26,IF(C24=2,Persönliche_Daten!$G$17,IF(C24=3,Persönliche_Daten!$H$17,IF(C24=4,Persönliche_Daten!$I$17,IF(C24=5,Persönliche_Daten!$J$17,IF(C24=6,Persönliche_Daten!$K$17))))))+IF(C24=7,Persönliche_Daten!$L$17,IF(C24=1,Persönliche_Daten!$M$17,0))))</f>
        <v>0</v>
      </c>
      <c r="R24" s="474"/>
      <c r="S24" s="475">
        <f t="shared" si="2"/>
        <v>0</v>
      </c>
      <c r="T24" s="474"/>
      <c r="U24" s="468">
        <f t="shared" si="3"/>
        <v>0</v>
      </c>
      <c r="V24" s="472"/>
      <c r="W24" s="468">
        <f t="shared" si="15"/>
        <v>0</v>
      </c>
      <c r="X24" s="469"/>
      <c r="Y24" s="5"/>
      <c r="Z24" s="62">
        <f t="shared" si="14"/>
        <v>0</v>
      </c>
      <c r="AA24" s="5"/>
      <c r="AB24" s="47">
        <f t="shared" si="4"/>
        <v>0</v>
      </c>
      <c r="AC24" s="5"/>
      <c r="AD24" s="5"/>
      <c r="AE24" s="5"/>
      <c r="AF24" s="513"/>
      <c r="AG24" s="513"/>
      <c r="AI24" s="22"/>
      <c r="AM24" s="6">
        <f>IF(AND(K24&gt;0,M24=K24),Persönliche_Daten!$AI$5,0)</f>
        <v>0</v>
      </c>
      <c r="AN24" s="6">
        <f t="shared" si="5"/>
        <v>0</v>
      </c>
      <c r="AO24" s="6">
        <f>IF(AND(L24&gt;6,L24&lt;9.01),L24-Persönliche_Daten!$AG$5,0)</f>
        <v>0</v>
      </c>
      <c r="AP24" s="6">
        <f>IF(L24&gt;9,L24-Persönliche_Daten!$AH$5,0)</f>
        <v>0</v>
      </c>
      <c r="AQ24" s="6">
        <f t="shared" si="6"/>
        <v>0</v>
      </c>
      <c r="AR24" s="6">
        <f t="shared" si="7"/>
        <v>0</v>
      </c>
      <c r="AS24" s="6">
        <f>IF(AND(O24&gt;6,O24&lt;9.01),O24-Persönliche_Daten!$AG$5,0)</f>
        <v>0</v>
      </c>
      <c r="AT24" s="6">
        <f>IF(O24&gt;9,O24-Persönliche_Daten!$AH$5,0)</f>
        <v>0</v>
      </c>
      <c r="AU24" s="6">
        <f t="shared" si="8"/>
        <v>0</v>
      </c>
      <c r="AV24" s="6">
        <f t="shared" si="9"/>
        <v>0</v>
      </c>
      <c r="AW24" s="6">
        <f t="shared" si="10"/>
        <v>0</v>
      </c>
    </row>
    <row r="25" spans="2:49" s="6" customFormat="1" ht="21.75" customHeight="1" x14ac:dyDescent="0.25">
      <c r="B25" s="328">
        <f t="shared" si="11"/>
        <v>46308</v>
      </c>
      <c r="C25" s="329">
        <f t="shared" si="12"/>
        <v>3</v>
      </c>
      <c r="D25" s="330">
        <f t="shared" si="13"/>
        <v>46308</v>
      </c>
      <c r="E25" s="263"/>
      <c r="F25" s="31"/>
      <c r="G25" s="31"/>
      <c r="H25" s="32"/>
      <c r="I25" s="25"/>
      <c r="J25" s="33"/>
      <c r="K25" s="33"/>
      <c r="L25" s="340">
        <f t="shared" si="0"/>
        <v>0</v>
      </c>
      <c r="M25" s="34"/>
      <c r="N25" s="34"/>
      <c r="O25" s="340">
        <f t="shared" si="1"/>
        <v>0</v>
      </c>
      <c r="P25" s="410"/>
      <c r="Q25" s="473">
        <f>IF(AW25&gt;0,0,IF(D25=Persönliche_Daten!$D$24,Persönliche_Daten!$H$24,IF(D25=Persönliche_Daten!$D$26,Persönliche_Daten!$H$26,IF(C25=2,Persönliche_Daten!$G$17,IF(C25=3,Persönliche_Daten!$H$17,IF(C25=4,Persönliche_Daten!$I$17,IF(C25=5,Persönliche_Daten!$J$17,IF(C25=6,Persönliche_Daten!$K$17))))))+IF(C25=7,Persönliche_Daten!$L$17,IF(C25=1,Persönliche_Daten!$M$17,0))))</f>
        <v>0</v>
      </c>
      <c r="R25" s="474"/>
      <c r="S25" s="475">
        <f t="shared" si="2"/>
        <v>0</v>
      </c>
      <c r="T25" s="474"/>
      <c r="U25" s="468">
        <f t="shared" si="3"/>
        <v>0</v>
      </c>
      <c r="V25" s="472"/>
      <c r="W25" s="468">
        <f t="shared" si="15"/>
        <v>0</v>
      </c>
      <c r="X25" s="469"/>
      <c r="Y25" s="5"/>
      <c r="Z25" s="62">
        <f t="shared" si="14"/>
        <v>0</v>
      </c>
      <c r="AA25" s="5"/>
      <c r="AB25" s="47">
        <f t="shared" si="4"/>
        <v>0</v>
      </c>
      <c r="AC25" s="5"/>
      <c r="AD25" s="5"/>
      <c r="AE25" s="5"/>
      <c r="AF25" s="513"/>
      <c r="AG25" s="513"/>
      <c r="AI25" s="22"/>
      <c r="AM25" s="6">
        <f>IF(AND(K25&gt;0,M25=K25),Persönliche_Daten!$AI$5,0)</f>
        <v>0</v>
      </c>
      <c r="AN25" s="6">
        <f t="shared" si="5"/>
        <v>0</v>
      </c>
      <c r="AO25" s="6">
        <f>IF(AND(L25&gt;6,L25&lt;9.01),L25-Persönliche_Daten!$AG$5,0)</f>
        <v>0</v>
      </c>
      <c r="AP25" s="6">
        <f>IF(L25&gt;9,L25-Persönliche_Daten!$AH$5,0)</f>
        <v>0</v>
      </c>
      <c r="AQ25" s="6">
        <f t="shared" si="6"/>
        <v>0</v>
      </c>
      <c r="AR25" s="6">
        <f t="shared" si="7"/>
        <v>0</v>
      </c>
      <c r="AS25" s="6">
        <f>IF(AND(O25&gt;6,O25&lt;9.01),O25-Persönliche_Daten!$AG$5,0)</f>
        <v>0</v>
      </c>
      <c r="AT25" s="6">
        <f>IF(O25&gt;9,O25-Persönliche_Daten!$AH$5,0)</f>
        <v>0</v>
      </c>
      <c r="AU25" s="6">
        <f t="shared" si="8"/>
        <v>0</v>
      </c>
      <c r="AV25" s="6">
        <f t="shared" si="9"/>
        <v>0</v>
      </c>
      <c r="AW25" s="6">
        <f t="shared" si="10"/>
        <v>0</v>
      </c>
    </row>
    <row r="26" spans="2:49" s="6" customFormat="1" ht="21.75" customHeight="1" x14ac:dyDescent="0.25">
      <c r="B26" s="328">
        <f t="shared" si="11"/>
        <v>46309</v>
      </c>
      <c r="C26" s="329">
        <f t="shared" si="12"/>
        <v>4</v>
      </c>
      <c r="D26" s="330">
        <f t="shared" si="13"/>
        <v>46309</v>
      </c>
      <c r="E26" s="263"/>
      <c r="F26" s="31"/>
      <c r="G26" s="31"/>
      <c r="H26" s="32"/>
      <c r="I26" s="25"/>
      <c r="J26" s="33"/>
      <c r="K26" s="33"/>
      <c r="L26" s="340">
        <f t="shared" si="0"/>
        <v>0</v>
      </c>
      <c r="M26" s="34"/>
      <c r="N26" s="34"/>
      <c r="O26" s="340">
        <f t="shared" si="1"/>
        <v>0</v>
      </c>
      <c r="P26" s="410"/>
      <c r="Q26" s="473">
        <f>IF(AW26&gt;0,0,IF(D26=Persönliche_Daten!$D$24,Persönliche_Daten!$H$24,IF(D26=Persönliche_Daten!$D$26,Persönliche_Daten!$H$26,IF(C26=2,Persönliche_Daten!$G$17,IF(C26=3,Persönliche_Daten!$H$17,IF(C26=4,Persönliche_Daten!$I$17,IF(C26=5,Persönliche_Daten!$J$17,IF(C26=6,Persönliche_Daten!$K$17))))))+IF(C26=7,Persönliche_Daten!$L$17,IF(C26=1,Persönliche_Daten!$M$17,0))))</f>
        <v>0</v>
      </c>
      <c r="R26" s="474"/>
      <c r="S26" s="475">
        <f t="shared" si="2"/>
        <v>0</v>
      </c>
      <c r="T26" s="474"/>
      <c r="U26" s="468">
        <f t="shared" si="3"/>
        <v>0</v>
      </c>
      <c r="V26" s="472"/>
      <c r="W26" s="468">
        <f t="shared" si="15"/>
        <v>0</v>
      </c>
      <c r="X26" s="469"/>
      <c r="Y26" s="5"/>
      <c r="Z26" s="62">
        <f t="shared" si="14"/>
        <v>0</v>
      </c>
      <c r="AA26" s="5"/>
      <c r="AB26" s="47">
        <f t="shared" si="4"/>
        <v>0</v>
      </c>
      <c r="AC26" s="5"/>
      <c r="AD26" s="5"/>
      <c r="AE26" s="5"/>
      <c r="AF26" s="513"/>
      <c r="AG26" s="513"/>
      <c r="AI26" s="22"/>
      <c r="AM26" s="6">
        <f>IF(AND(K26&gt;0,M26=K26),Persönliche_Daten!$AI$5,0)</f>
        <v>0</v>
      </c>
      <c r="AN26" s="6">
        <f t="shared" si="5"/>
        <v>0</v>
      </c>
      <c r="AO26" s="6">
        <f>IF(AND(L26&gt;6,L26&lt;9.01),L26-Persönliche_Daten!$AG$5,0)</f>
        <v>0</v>
      </c>
      <c r="AP26" s="6">
        <f>IF(L26&gt;9,L26-Persönliche_Daten!$AH$5,0)</f>
        <v>0</v>
      </c>
      <c r="AQ26" s="6">
        <f t="shared" si="6"/>
        <v>0</v>
      </c>
      <c r="AR26" s="6">
        <f t="shared" si="7"/>
        <v>0</v>
      </c>
      <c r="AS26" s="6">
        <f>IF(AND(O26&gt;6,O26&lt;9.01),O26-Persönliche_Daten!$AG$5,0)</f>
        <v>0</v>
      </c>
      <c r="AT26" s="6">
        <f>IF(O26&gt;9,O26-Persönliche_Daten!$AH$5,0)</f>
        <v>0</v>
      </c>
      <c r="AU26" s="6">
        <f t="shared" si="8"/>
        <v>0</v>
      </c>
      <c r="AV26" s="6">
        <f t="shared" si="9"/>
        <v>0</v>
      </c>
      <c r="AW26" s="6">
        <f t="shared" si="10"/>
        <v>0</v>
      </c>
    </row>
    <row r="27" spans="2:49" s="6" customFormat="1" ht="21.75" customHeight="1" x14ac:dyDescent="0.25">
      <c r="B27" s="328">
        <f t="shared" si="11"/>
        <v>46310</v>
      </c>
      <c r="C27" s="329">
        <f t="shared" si="12"/>
        <v>5</v>
      </c>
      <c r="D27" s="330">
        <f t="shared" si="13"/>
        <v>46310</v>
      </c>
      <c r="E27" s="263"/>
      <c r="F27" s="31"/>
      <c r="G27" s="31"/>
      <c r="H27" s="32"/>
      <c r="I27" s="25"/>
      <c r="J27" s="33"/>
      <c r="K27" s="33"/>
      <c r="L27" s="340">
        <f t="shared" si="0"/>
        <v>0</v>
      </c>
      <c r="M27" s="34"/>
      <c r="N27" s="34"/>
      <c r="O27" s="340">
        <f t="shared" si="1"/>
        <v>0</v>
      </c>
      <c r="P27" s="410"/>
      <c r="Q27" s="473">
        <f>IF(AW27&gt;0,0,IF(D27=Persönliche_Daten!$D$24,Persönliche_Daten!$H$24,IF(D27=Persönliche_Daten!$D$26,Persönliche_Daten!$H$26,IF(C27=2,Persönliche_Daten!$G$17,IF(C27=3,Persönliche_Daten!$H$17,IF(C27=4,Persönliche_Daten!$I$17,IF(C27=5,Persönliche_Daten!$J$17,IF(C27=6,Persönliche_Daten!$K$17))))))+IF(C27=7,Persönliche_Daten!$L$17,IF(C27=1,Persönliche_Daten!$M$17,0))))</f>
        <v>0</v>
      </c>
      <c r="R27" s="474"/>
      <c r="S27" s="475">
        <f t="shared" si="2"/>
        <v>0</v>
      </c>
      <c r="T27" s="474"/>
      <c r="U27" s="468">
        <f t="shared" si="3"/>
        <v>0</v>
      </c>
      <c r="V27" s="472"/>
      <c r="W27" s="468">
        <f t="shared" si="15"/>
        <v>0</v>
      </c>
      <c r="X27" s="469"/>
      <c r="Y27" s="5"/>
      <c r="Z27" s="62">
        <f t="shared" si="14"/>
        <v>0</v>
      </c>
      <c r="AA27" s="5"/>
      <c r="AB27" s="47">
        <f t="shared" si="4"/>
        <v>0</v>
      </c>
      <c r="AC27" s="5"/>
      <c r="AD27" s="5"/>
      <c r="AE27" s="5"/>
      <c r="AF27" s="513"/>
      <c r="AG27" s="513"/>
      <c r="AI27" s="22"/>
      <c r="AM27" s="6">
        <f>IF(AND(K27&gt;0,M27=K27),Persönliche_Daten!$AI$5,0)</f>
        <v>0</v>
      </c>
      <c r="AN27" s="6">
        <f t="shared" si="5"/>
        <v>0</v>
      </c>
      <c r="AO27" s="6">
        <f>IF(AND(L27&gt;6,L27&lt;9.01),L27-Persönliche_Daten!$AG$5,0)</f>
        <v>0</v>
      </c>
      <c r="AP27" s="6">
        <f>IF(L27&gt;9,L27-Persönliche_Daten!$AH$5,0)</f>
        <v>0</v>
      </c>
      <c r="AQ27" s="6">
        <f t="shared" si="6"/>
        <v>0</v>
      </c>
      <c r="AR27" s="6">
        <f t="shared" si="7"/>
        <v>0</v>
      </c>
      <c r="AS27" s="6">
        <f>IF(AND(O27&gt;6,O27&lt;9.01),O27-Persönliche_Daten!$AG$5,0)</f>
        <v>0</v>
      </c>
      <c r="AT27" s="6">
        <f>IF(O27&gt;9,O27-Persönliche_Daten!$AH$5,0)</f>
        <v>0</v>
      </c>
      <c r="AU27" s="6">
        <f t="shared" si="8"/>
        <v>0</v>
      </c>
      <c r="AV27" s="6">
        <f t="shared" si="9"/>
        <v>0</v>
      </c>
      <c r="AW27" s="6">
        <f t="shared" si="10"/>
        <v>0</v>
      </c>
    </row>
    <row r="28" spans="2:49" s="6" customFormat="1" ht="21.75" customHeight="1" x14ac:dyDescent="0.25">
      <c r="B28" s="328">
        <f t="shared" si="11"/>
        <v>46311</v>
      </c>
      <c r="C28" s="329">
        <f t="shared" si="12"/>
        <v>6</v>
      </c>
      <c r="D28" s="330">
        <f t="shared" si="13"/>
        <v>46311</v>
      </c>
      <c r="E28" s="263"/>
      <c r="F28" s="31"/>
      <c r="G28" s="31"/>
      <c r="H28" s="32"/>
      <c r="I28" s="25"/>
      <c r="J28" s="33"/>
      <c r="K28" s="33"/>
      <c r="L28" s="340">
        <f t="shared" si="0"/>
        <v>0</v>
      </c>
      <c r="M28" s="34"/>
      <c r="N28" s="34"/>
      <c r="O28" s="340">
        <f t="shared" si="1"/>
        <v>0</v>
      </c>
      <c r="P28" s="410"/>
      <c r="Q28" s="473">
        <f>IF(AW28&gt;0,0,IF(D28=Persönliche_Daten!$D$24,Persönliche_Daten!$H$24,IF(D28=Persönliche_Daten!$D$26,Persönliche_Daten!$H$26,IF(C28=2,Persönliche_Daten!$G$17,IF(C28=3,Persönliche_Daten!$H$17,IF(C28=4,Persönliche_Daten!$I$17,IF(C28=5,Persönliche_Daten!$J$17,IF(C28=6,Persönliche_Daten!$K$17))))))+IF(C28=7,Persönliche_Daten!$L$17,IF(C28=1,Persönliche_Daten!$M$17,0))))</f>
        <v>0</v>
      </c>
      <c r="R28" s="474"/>
      <c r="S28" s="475">
        <f t="shared" si="2"/>
        <v>0</v>
      </c>
      <c r="T28" s="474"/>
      <c r="U28" s="468">
        <f t="shared" si="3"/>
        <v>0</v>
      </c>
      <c r="V28" s="472"/>
      <c r="W28" s="468">
        <f t="shared" si="15"/>
        <v>0</v>
      </c>
      <c r="X28" s="469"/>
      <c r="Y28" s="5"/>
      <c r="Z28" s="62">
        <f t="shared" si="14"/>
        <v>0</v>
      </c>
      <c r="AA28" s="5"/>
      <c r="AB28" s="47">
        <f t="shared" si="4"/>
        <v>0</v>
      </c>
      <c r="AC28" s="5"/>
      <c r="AD28" s="5"/>
      <c r="AE28" s="5"/>
      <c r="AF28" s="513"/>
      <c r="AG28" s="513"/>
      <c r="AI28" s="22"/>
      <c r="AM28" s="6">
        <f>IF(AND(K28&gt;0,M28=K28),Persönliche_Daten!$AI$5,0)</f>
        <v>0</v>
      </c>
      <c r="AN28" s="6">
        <f t="shared" si="5"/>
        <v>0</v>
      </c>
      <c r="AO28" s="6">
        <f>IF(AND(L28&gt;6,L28&lt;9.01),L28-Persönliche_Daten!$AG$5,0)</f>
        <v>0</v>
      </c>
      <c r="AP28" s="6">
        <f>IF(L28&gt;9,L28-Persönliche_Daten!$AH$5,0)</f>
        <v>0</v>
      </c>
      <c r="AQ28" s="6">
        <f t="shared" si="6"/>
        <v>0</v>
      </c>
      <c r="AR28" s="6">
        <f t="shared" si="7"/>
        <v>0</v>
      </c>
      <c r="AS28" s="6">
        <f>IF(AND(O28&gt;6,O28&lt;9.01),O28-Persönliche_Daten!$AG$5,0)</f>
        <v>0</v>
      </c>
      <c r="AT28" s="6">
        <f>IF(O28&gt;9,O28-Persönliche_Daten!$AH$5,0)</f>
        <v>0</v>
      </c>
      <c r="AU28" s="6">
        <f t="shared" si="8"/>
        <v>0</v>
      </c>
      <c r="AV28" s="6">
        <f t="shared" si="9"/>
        <v>0</v>
      </c>
      <c r="AW28" s="6">
        <f t="shared" si="10"/>
        <v>0</v>
      </c>
    </row>
    <row r="29" spans="2:49" s="6" customFormat="1" ht="21.75" customHeight="1" x14ac:dyDescent="0.25">
      <c r="B29" s="328">
        <f t="shared" si="11"/>
        <v>46312</v>
      </c>
      <c r="C29" s="329">
        <f t="shared" si="12"/>
        <v>7</v>
      </c>
      <c r="D29" s="330">
        <f t="shared" si="13"/>
        <v>46312</v>
      </c>
      <c r="E29" s="263"/>
      <c r="F29" s="31"/>
      <c r="G29" s="31"/>
      <c r="H29" s="32"/>
      <c r="I29" s="25"/>
      <c r="J29" s="33"/>
      <c r="K29" s="33"/>
      <c r="L29" s="340">
        <f t="shared" si="0"/>
        <v>0</v>
      </c>
      <c r="M29" s="34"/>
      <c r="N29" s="34"/>
      <c r="O29" s="340">
        <f t="shared" si="1"/>
        <v>0</v>
      </c>
      <c r="P29" s="410"/>
      <c r="Q29" s="473">
        <f>IF(AW29&gt;0,0,IF(D29=Persönliche_Daten!$D$24,Persönliche_Daten!$H$24,IF(D29=Persönliche_Daten!$D$26,Persönliche_Daten!$H$26,IF(C29=2,Persönliche_Daten!$G$17,IF(C29=3,Persönliche_Daten!$H$17,IF(C29=4,Persönliche_Daten!$I$17,IF(C29=5,Persönliche_Daten!$J$17,IF(C29=6,Persönliche_Daten!$K$17))))))+IF(C29=7,Persönliche_Daten!$L$17,IF(C29=1,Persönliche_Daten!$M$17,0))))</f>
        <v>0</v>
      </c>
      <c r="R29" s="474"/>
      <c r="S29" s="475">
        <f t="shared" si="2"/>
        <v>0</v>
      </c>
      <c r="T29" s="474"/>
      <c r="U29" s="468">
        <f t="shared" si="3"/>
        <v>0</v>
      </c>
      <c r="V29" s="472"/>
      <c r="W29" s="468">
        <f t="shared" si="15"/>
        <v>0</v>
      </c>
      <c r="X29" s="469"/>
      <c r="Y29" s="5"/>
      <c r="Z29" s="62">
        <f t="shared" si="14"/>
        <v>0</v>
      </c>
      <c r="AA29" s="5"/>
      <c r="AB29" s="47">
        <f>IF(F29="x",1,0)</f>
        <v>0</v>
      </c>
      <c r="AC29" s="5"/>
      <c r="AD29" s="5"/>
      <c r="AE29" s="5"/>
      <c r="AF29" s="513"/>
      <c r="AG29" s="513"/>
      <c r="AI29" s="22"/>
      <c r="AM29" s="6">
        <f>IF(AND(K29&gt;0,M29=K29),Persönliche_Daten!$AI$5,0)</f>
        <v>0</v>
      </c>
      <c r="AN29" s="6">
        <f t="shared" si="5"/>
        <v>0</v>
      </c>
      <c r="AO29" s="6">
        <f>IF(AND(L29&gt;6,L29&lt;9.01),L29-Persönliche_Daten!$AG$5,0)</f>
        <v>0</v>
      </c>
      <c r="AP29" s="6">
        <f>IF(L29&gt;9,L29-Persönliche_Daten!$AH$5,0)</f>
        <v>0</v>
      </c>
      <c r="AQ29" s="6">
        <f t="shared" si="6"/>
        <v>0</v>
      </c>
      <c r="AR29" s="6">
        <f t="shared" si="7"/>
        <v>0</v>
      </c>
      <c r="AS29" s="6">
        <f>IF(AND(O29&gt;6,O29&lt;9.01),O29-Persönliche_Daten!$AG$5,0)</f>
        <v>0</v>
      </c>
      <c r="AT29" s="6">
        <f>IF(O29&gt;9,O29-Persönliche_Daten!$AH$5,0)</f>
        <v>0</v>
      </c>
      <c r="AU29" s="6">
        <f t="shared" si="8"/>
        <v>0</v>
      </c>
      <c r="AV29" s="6">
        <f t="shared" si="9"/>
        <v>0</v>
      </c>
      <c r="AW29" s="6">
        <f t="shared" si="10"/>
        <v>0</v>
      </c>
    </row>
    <row r="30" spans="2:49" s="6" customFormat="1" ht="21.75" customHeight="1" x14ac:dyDescent="0.25">
      <c r="B30" s="328">
        <f t="shared" si="11"/>
        <v>46313</v>
      </c>
      <c r="C30" s="329">
        <f t="shared" si="12"/>
        <v>1</v>
      </c>
      <c r="D30" s="330">
        <f t="shared" si="13"/>
        <v>46313</v>
      </c>
      <c r="E30" s="263"/>
      <c r="F30" s="31"/>
      <c r="G30" s="31"/>
      <c r="H30" s="32"/>
      <c r="I30" s="25"/>
      <c r="J30" s="33"/>
      <c r="K30" s="33"/>
      <c r="L30" s="340">
        <f t="shared" si="0"/>
        <v>0</v>
      </c>
      <c r="M30" s="34"/>
      <c r="N30" s="34"/>
      <c r="O30" s="340">
        <f t="shared" si="1"/>
        <v>0</v>
      </c>
      <c r="P30" s="410"/>
      <c r="Q30" s="473">
        <f>IF(AW30&gt;0,0,IF(D30=Persönliche_Daten!$D$24,Persönliche_Daten!$H$24,IF(D30=Persönliche_Daten!$D$26,Persönliche_Daten!$H$26,IF(C30=2,Persönliche_Daten!$G$17,IF(C30=3,Persönliche_Daten!$H$17,IF(C30=4,Persönliche_Daten!$I$17,IF(C30=5,Persönliche_Daten!$J$17,IF(C30=6,Persönliche_Daten!$K$17))))))+IF(C30=7,Persönliche_Daten!$L$17,IF(C30=1,Persönliche_Daten!$M$17,0))))</f>
        <v>0</v>
      </c>
      <c r="R30" s="474"/>
      <c r="S30" s="475">
        <f t="shared" si="2"/>
        <v>0</v>
      </c>
      <c r="T30" s="474"/>
      <c r="U30" s="468">
        <f t="shared" si="3"/>
        <v>0</v>
      </c>
      <c r="V30" s="472"/>
      <c r="W30" s="468">
        <f t="shared" si="15"/>
        <v>0</v>
      </c>
      <c r="X30" s="469"/>
      <c r="Y30" s="5"/>
      <c r="Z30" s="62">
        <f t="shared" si="14"/>
        <v>0</v>
      </c>
      <c r="AA30" s="5"/>
      <c r="AB30" s="47">
        <f t="shared" si="4"/>
        <v>0</v>
      </c>
      <c r="AC30" s="5"/>
      <c r="AD30" s="5"/>
      <c r="AE30" s="5"/>
      <c r="AF30" s="513"/>
      <c r="AG30" s="513"/>
      <c r="AI30" s="22"/>
      <c r="AM30" s="6">
        <f>IF(AND(K30&gt;0,M30=K30),Persönliche_Daten!$AI$5,0)</f>
        <v>0</v>
      </c>
      <c r="AN30" s="6">
        <f t="shared" si="5"/>
        <v>0</v>
      </c>
      <c r="AO30" s="6">
        <f>IF(AND(L30&gt;6,L30&lt;9.01),L30-Persönliche_Daten!$AG$5,0)</f>
        <v>0</v>
      </c>
      <c r="AP30" s="6">
        <f>IF(L30&gt;9,L30-Persönliche_Daten!$AH$5,0)</f>
        <v>0</v>
      </c>
      <c r="AQ30" s="6">
        <f t="shared" si="6"/>
        <v>0</v>
      </c>
      <c r="AR30" s="6">
        <f t="shared" si="7"/>
        <v>0</v>
      </c>
      <c r="AS30" s="6">
        <f>IF(AND(O30&gt;6,O30&lt;9.01),O30-Persönliche_Daten!$AG$5,0)</f>
        <v>0</v>
      </c>
      <c r="AT30" s="6">
        <f>IF(O30&gt;9,O30-Persönliche_Daten!$AH$5,0)</f>
        <v>0</v>
      </c>
      <c r="AU30" s="6">
        <f t="shared" si="8"/>
        <v>0</v>
      </c>
      <c r="AV30" s="6">
        <f t="shared" si="9"/>
        <v>0</v>
      </c>
      <c r="AW30" s="6">
        <f t="shared" si="10"/>
        <v>0</v>
      </c>
    </row>
    <row r="31" spans="2:49" s="6" customFormat="1" ht="21.75" customHeight="1" x14ac:dyDescent="0.25">
      <c r="B31" s="328">
        <f t="shared" si="11"/>
        <v>46314</v>
      </c>
      <c r="C31" s="329">
        <f t="shared" si="12"/>
        <v>2</v>
      </c>
      <c r="D31" s="330">
        <f t="shared" si="13"/>
        <v>46314</v>
      </c>
      <c r="E31" s="263"/>
      <c r="F31" s="31"/>
      <c r="G31" s="31"/>
      <c r="H31" s="32"/>
      <c r="I31" s="25"/>
      <c r="J31" s="33"/>
      <c r="K31" s="33"/>
      <c r="L31" s="340">
        <f t="shared" si="0"/>
        <v>0</v>
      </c>
      <c r="M31" s="34"/>
      <c r="N31" s="34"/>
      <c r="O31" s="340">
        <f t="shared" si="1"/>
        <v>0</v>
      </c>
      <c r="P31" s="410"/>
      <c r="Q31" s="473">
        <f>IF(AW31&gt;0,0,IF(D31=Persönliche_Daten!$D$24,Persönliche_Daten!$H$24,IF(D31=Persönliche_Daten!$D$26,Persönliche_Daten!$H$26,IF(C31=2,Persönliche_Daten!$G$17,IF(C31=3,Persönliche_Daten!$H$17,IF(C31=4,Persönliche_Daten!$I$17,IF(C31=5,Persönliche_Daten!$J$17,IF(C31=6,Persönliche_Daten!$K$17))))))+IF(C31=7,Persönliche_Daten!$L$17,IF(C31=1,Persönliche_Daten!$M$17,0))))</f>
        <v>0</v>
      </c>
      <c r="R31" s="474"/>
      <c r="S31" s="475">
        <f t="shared" si="2"/>
        <v>0</v>
      </c>
      <c r="T31" s="474"/>
      <c r="U31" s="468">
        <f t="shared" si="3"/>
        <v>0</v>
      </c>
      <c r="V31" s="472"/>
      <c r="W31" s="468">
        <f t="shared" si="15"/>
        <v>0</v>
      </c>
      <c r="X31" s="469"/>
      <c r="Y31" s="5"/>
      <c r="Z31" s="62">
        <f t="shared" si="14"/>
        <v>0</v>
      </c>
      <c r="AA31" s="5"/>
      <c r="AB31" s="47">
        <f t="shared" si="4"/>
        <v>0</v>
      </c>
      <c r="AC31" s="5"/>
      <c r="AD31" s="5"/>
      <c r="AE31" s="5"/>
      <c r="AF31" s="513"/>
      <c r="AG31" s="513"/>
      <c r="AI31" s="22"/>
      <c r="AM31" s="6">
        <f>IF(AND(K31&gt;0,M31=K31),Persönliche_Daten!$AI$5,0)</f>
        <v>0</v>
      </c>
      <c r="AN31" s="6">
        <f t="shared" si="5"/>
        <v>0</v>
      </c>
      <c r="AO31" s="6">
        <f>IF(AND(L31&gt;6,L31&lt;9.01),L31-Persönliche_Daten!$AG$5,0)</f>
        <v>0</v>
      </c>
      <c r="AP31" s="6">
        <f>IF(L31&gt;9,L31-Persönliche_Daten!$AH$5,0)</f>
        <v>0</v>
      </c>
      <c r="AQ31" s="6">
        <f t="shared" si="6"/>
        <v>0</v>
      </c>
      <c r="AR31" s="6">
        <f t="shared" si="7"/>
        <v>0</v>
      </c>
      <c r="AS31" s="6">
        <f>IF(AND(O31&gt;6,O31&lt;9.01),O31-Persönliche_Daten!$AG$5,0)</f>
        <v>0</v>
      </c>
      <c r="AT31" s="6">
        <f>IF(O31&gt;9,O31-Persönliche_Daten!$AH$5,0)</f>
        <v>0</v>
      </c>
      <c r="AU31" s="6">
        <f t="shared" si="8"/>
        <v>0</v>
      </c>
      <c r="AV31" s="6">
        <f t="shared" si="9"/>
        <v>0</v>
      </c>
      <c r="AW31" s="6">
        <f t="shared" si="10"/>
        <v>0</v>
      </c>
    </row>
    <row r="32" spans="2:49" s="6" customFormat="1" ht="21.75" customHeight="1" x14ac:dyDescent="0.25">
      <c r="B32" s="328">
        <f t="shared" si="11"/>
        <v>46315</v>
      </c>
      <c r="C32" s="329">
        <f t="shared" si="12"/>
        <v>3</v>
      </c>
      <c r="D32" s="330">
        <f t="shared" si="13"/>
        <v>46315</v>
      </c>
      <c r="E32" s="263"/>
      <c r="F32" s="31"/>
      <c r="G32" s="31"/>
      <c r="H32" s="32"/>
      <c r="I32" s="25"/>
      <c r="J32" s="33"/>
      <c r="K32" s="33"/>
      <c r="L32" s="340">
        <f t="shared" si="0"/>
        <v>0</v>
      </c>
      <c r="M32" s="34"/>
      <c r="N32" s="34"/>
      <c r="O32" s="340">
        <f t="shared" si="1"/>
        <v>0</v>
      </c>
      <c r="P32" s="410"/>
      <c r="Q32" s="473">
        <f>IF(AW32&gt;0,0,IF(D32=Persönliche_Daten!$D$24,Persönliche_Daten!$H$24,IF(D32=Persönliche_Daten!$D$26,Persönliche_Daten!$H$26,IF(C32=2,Persönliche_Daten!$G$17,IF(C32=3,Persönliche_Daten!$H$17,IF(C32=4,Persönliche_Daten!$I$17,IF(C32=5,Persönliche_Daten!$J$17,IF(C32=6,Persönliche_Daten!$K$17))))))+IF(C32=7,Persönliche_Daten!$L$17,IF(C32=1,Persönliche_Daten!$M$17,0))))</f>
        <v>0</v>
      </c>
      <c r="R32" s="474"/>
      <c r="S32" s="475">
        <f t="shared" si="2"/>
        <v>0</v>
      </c>
      <c r="T32" s="474"/>
      <c r="U32" s="468">
        <f t="shared" si="3"/>
        <v>0</v>
      </c>
      <c r="V32" s="472"/>
      <c r="W32" s="468">
        <f t="shared" si="15"/>
        <v>0</v>
      </c>
      <c r="X32" s="469"/>
      <c r="Y32" s="5"/>
      <c r="Z32" s="62">
        <f t="shared" si="14"/>
        <v>0</v>
      </c>
      <c r="AA32" s="5"/>
      <c r="AB32" s="47">
        <f t="shared" si="4"/>
        <v>0</v>
      </c>
      <c r="AC32" s="5"/>
      <c r="AD32" s="5"/>
      <c r="AE32" s="5"/>
      <c r="AF32" s="513"/>
      <c r="AG32" s="513"/>
      <c r="AI32" s="22"/>
      <c r="AM32" s="6">
        <f>IF(AND(K32&gt;0,M32=K32),Persönliche_Daten!$AI$5,0)</f>
        <v>0</v>
      </c>
      <c r="AN32" s="6">
        <f t="shared" si="5"/>
        <v>0</v>
      </c>
      <c r="AO32" s="6">
        <f>IF(AND(L32&gt;6,L32&lt;9.01),L32-Persönliche_Daten!$AG$5,0)</f>
        <v>0</v>
      </c>
      <c r="AP32" s="6">
        <f>IF(L32&gt;9,L32-Persönliche_Daten!$AH$5,0)</f>
        <v>0</v>
      </c>
      <c r="AQ32" s="6">
        <f t="shared" si="6"/>
        <v>0</v>
      </c>
      <c r="AR32" s="6">
        <f t="shared" si="7"/>
        <v>0</v>
      </c>
      <c r="AS32" s="6">
        <f>IF(AND(O32&gt;6,O32&lt;9.01),O32-Persönliche_Daten!$AG$5,0)</f>
        <v>0</v>
      </c>
      <c r="AT32" s="6">
        <f>IF(O32&gt;9,O32-Persönliche_Daten!$AH$5,0)</f>
        <v>0</v>
      </c>
      <c r="AU32" s="6">
        <f t="shared" si="8"/>
        <v>0</v>
      </c>
      <c r="AV32" s="6">
        <f t="shared" si="9"/>
        <v>0</v>
      </c>
      <c r="AW32" s="6">
        <f t="shared" si="10"/>
        <v>0</v>
      </c>
    </row>
    <row r="33" spans="2:49" s="6" customFormat="1" ht="21.75" customHeight="1" x14ac:dyDescent="0.25">
      <c r="B33" s="328">
        <f t="shared" si="11"/>
        <v>46316</v>
      </c>
      <c r="C33" s="329">
        <f t="shared" si="12"/>
        <v>4</v>
      </c>
      <c r="D33" s="330">
        <f t="shared" si="13"/>
        <v>46316</v>
      </c>
      <c r="E33" s="263"/>
      <c r="F33" s="31"/>
      <c r="G33" s="31"/>
      <c r="H33" s="32"/>
      <c r="I33" s="25"/>
      <c r="J33" s="33"/>
      <c r="K33" s="33"/>
      <c r="L33" s="340">
        <f t="shared" si="0"/>
        <v>0</v>
      </c>
      <c r="M33" s="34"/>
      <c r="N33" s="34"/>
      <c r="O33" s="340">
        <f t="shared" si="1"/>
        <v>0</v>
      </c>
      <c r="P33" s="410"/>
      <c r="Q33" s="473">
        <f>IF(AW33&gt;0,0,IF(D33=Persönliche_Daten!$D$24,Persönliche_Daten!$H$24,IF(D33=Persönliche_Daten!$D$26,Persönliche_Daten!$H$26,IF(C33=2,Persönliche_Daten!$G$17,IF(C33=3,Persönliche_Daten!$H$17,IF(C33=4,Persönliche_Daten!$I$17,IF(C33=5,Persönliche_Daten!$J$17,IF(C33=6,Persönliche_Daten!$K$17))))))+IF(C33=7,Persönliche_Daten!$L$17,IF(C33=1,Persönliche_Daten!$M$17,0))))</f>
        <v>0</v>
      </c>
      <c r="R33" s="474"/>
      <c r="S33" s="475">
        <f t="shared" si="2"/>
        <v>0</v>
      </c>
      <c r="T33" s="474"/>
      <c r="U33" s="468">
        <f t="shared" si="3"/>
        <v>0</v>
      </c>
      <c r="V33" s="472"/>
      <c r="W33" s="468">
        <f t="shared" si="15"/>
        <v>0</v>
      </c>
      <c r="X33" s="469"/>
      <c r="Y33" s="5"/>
      <c r="Z33" s="62">
        <f t="shared" si="14"/>
        <v>0</v>
      </c>
      <c r="AA33" s="5"/>
      <c r="AB33" s="47">
        <f t="shared" si="4"/>
        <v>0</v>
      </c>
      <c r="AC33" s="5"/>
      <c r="AD33" s="5"/>
      <c r="AE33" s="5"/>
      <c r="AF33" s="513"/>
      <c r="AG33" s="513"/>
      <c r="AI33" s="22"/>
      <c r="AM33" s="6">
        <f>IF(AND(K33&gt;0,M33=K33),Persönliche_Daten!$AI$5,0)</f>
        <v>0</v>
      </c>
      <c r="AN33" s="6">
        <f t="shared" si="5"/>
        <v>0</v>
      </c>
      <c r="AO33" s="6">
        <f>IF(AND(L33&gt;6,L33&lt;9.01),L33-Persönliche_Daten!$AG$5,0)</f>
        <v>0</v>
      </c>
      <c r="AP33" s="6">
        <f>IF(L33&gt;9,L33-Persönliche_Daten!$AH$5,0)</f>
        <v>0</v>
      </c>
      <c r="AQ33" s="6">
        <f t="shared" si="6"/>
        <v>0</v>
      </c>
      <c r="AR33" s="6">
        <f t="shared" si="7"/>
        <v>0</v>
      </c>
      <c r="AS33" s="6">
        <f>IF(AND(O33&gt;6,O33&lt;9.01),O33-Persönliche_Daten!$AG$5,0)</f>
        <v>0</v>
      </c>
      <c r="AT33" s="6">
        <f>IF(O33&gt;9,O33-Persönliche_Daten!$AH$5,0)</f>
        <v>0</v>
      </c>
      <c r="AU33" s="6">
        <f t="shared" si="8"/>
        <v>0</v>
      </c>
      <c r="AV33" s="6">
        <f t="shared" si="9"/>
        <v>0</v>
      </c>
      <c r="AW33" s="6">
        <f t="shared" si="10"/>
        <v>0</v>
      </c>
    </row>
    <row r="34" spans="2:49" s="6" customFormat="1" ht="21.75" customHeight="1" x14ac:dyDescent="0.25">
      <c r="B34" s="328">
        <f t="shared" si="11"/>
        <v>46317</v>
      </c>
      <c r="C34" s="329">
        <f t="shared" si="12"/>
        <v>5</v>
      </c>
      <c r="D34" s="330">
        <f t="shared" si="13"/>
        <v>46317</v>
      </c>
      <c r="E34" s="263"/>
      <c r="F34" s="31"/>
      <c r="G34" s="31"/>
      <c r="H34" s="32"/>
      <c r="I34" s="25"/>
      <c r="J34" s="33"/>
      <c r="K34" s="33"/>
      <c r="L34" s="340">
        <f t="shared" si="0"/>
        <v>0</v>
      </c>
      <c r="M34" s="34"/>
      <c r="N34" s="34"/>
      <c r="O34" s="340">
        <f t="shared" si="1"/>
        <v>0</v>
      </c>
      <c r="P34" s="410"/>
      <c r="Q34" s="473">
        <f>IF(AW34&gt;0,0,IF(D34=Persönliche_Daten!$D$24,Persönliche_Daten!$H$24,IF(D34=Persönliche_Daten!$D$26,Persönliche_Daten!$H$26,IF(C34=2,Persönliche_Daten!$G$17,IF(C34=3,Persönliche_Daten!$H$17,IF(C34=4,Persönliche_Daten!$I$17,IF(C34=5,Persönliche_Daten!$J$17,IF(C34=6,Persönliche_Daten!$K$17))))))+IF(C34=7,Persönliche_Daten!$L$17,IF(C34=1,Persönliche_Daten!$M$17,0))))</f>
        <v>0</v>
      </c>
      <c r="R34" s="474"/>
      <c r="S34" s="475">
        <f t="shared" si="2"/>
        <v>0</v>
      </c>
      <c r="T34" s="474"/>
      <c r="U34" s="468">
        <f t="shared" si="3"/>
        <v>0</v>
      </c>
      <c r="V34" s="472"/>
      <c r="W34" s="468">
        <f t="shared" si="15"/>
        <v>0</v>
      </c>
      <c r="X34" s="469"/>
      <c r="Y34" s="5"/>
      <c r="Z34" s="62">
        <f t="shared" si="14"/>
        <v>0</v>
      </c>
      <c r="AA34" s="5"/>
      <c r="AB34" s="47">
        <f t="shared" si="4"/>
        <v>0</v>
      </c>
      <c r="AC34" s="5"/>
      <c r="AD34" s="5"/>
      <c r="AE34" s="5"/>
      <c r="AF34" s="513"/>
      <c r="AG34" s="513"/>
      <c r="AI34" s="22"/>
      <c r="AM34" s="6">
        <f>IF(AND(K34&gt;0,M34=K34),Persönliche_Daten!$AI$5,0)</f>
        <v>0</v>
      </c>
      <c r="AN34" s="6">
        <f t="shared" si="5"/>
        <v>0</v>
      </c>
      <c r="AO34" s="6">
        <f>IF(AND(L34&gt;6,L34&lt;9.01),L34-Persönliche_Daten!$AG$5,0)</f>
        <v>0</v>
      </c>
      <c r="AP34" s="6">
        <f>IF(L34&gt;9,L34-Persönliche_Daten!$AH$5,0)</f>
        <v>0</v>
      </c>
      <c r="AQ34" s="6">
        <f t="shared" si="6"/>
        <v>0</v>
      </c>
      <c r="AR34" s="6">
        <f t="shared" si="7"/>
        <v>0</v>
      </c>
      <c r="AS34" s="6">
        <f>IF(AND(O34&gt;6,O34&lt;9.01),O34-Persönliche_Daten!$AG$5,0)</f>
        <v>0</v>
      </c>
      <c r="AT34" s="6">
        <f>IF(O34&gt;9,O34-Persönliche_Daten!$AH$5,0)</f>
        <v>0</v>
      </c>
      <c r="AU34" s="6">
        <f t="shared" si="8"/>
        <v>0</v>
      </c>
      <c r="AV34" s="6">
        <f t="shared" si="9"/>
        <v>0</v>
      </c>
      <c r="AW34" s="6">
        <f t="shared" si="10"/>
        <v>0</v>
      </c>
    </row>
    <row r="35" spans="2:49" s="6" customFormat="1" ht="21.75" customHeight="1" x14ac:dyDescent="0.25">
      <c r="B35" s="328">
        <f t="shared" si="11"/>
        <v>46318</v>
      </c>
      <c r="C35" s="329">
        <f t="shared" si="12"/>
        <v>6</v>
      </c>
      <c r="D35" s="330">
        <f t="shared" si="13"/>
        <v>46318</v>
      </c>
      <c r="E35" s="263"/>
      <c r="F35" s="31"/>
      <c r="G35" s="31"/>
      <c r="H35" s="32"/>
      <c r="I35" s="25"/>
      <c r="J35" s="33"/>
      <c r="K35" s="33"/>
      <c r="L35" s="340">
        <f t="shared" si="0"/>
        <v>0</v>
      </c>
      <c r="M35" s="34"/>
      <c r="N35" s="34"/>
      <c r="O35" s="340">
        <f t="shared" si="1"/>
        <v>0</v>
      </c>
      <c r="P35" s="410"/>
      <c r="Q35" s="473">
        <f>IF(AW35&gt;0,0,IF(D35=Persönliche_Daten!$D$24,Persönliche_Daten!$H$24,IF(D35=Persönliche_Daten!$D$26,Persönliche_Daten!$H$26,IF(C35=2,Persönliche_Daten!$G$17,IF(C35=3,Persönliche_Daten!$H$17,IF(C35=4,Persönliche_Daten!$I$17,IF(C35=5,Persönliche_Daten!$J$17,IF(C35=6,Persönliche_Daten!$K$17))))))+IF(C35=7,Persönliche_Daten!$L$17,IF(C35=1,Persönliche_Daten!$M$17,0))))</f>
        <v>0</v>
      </c>
      <c r="R35" s="474"/>
      <c r="S35" s="475">
        <f t="shared" si="2"/>
        <v>0</v>
      </c>
      <c r="T35" s="474"/>
      <c r="U35" s="468">
        <f t="shared" si="3"/>
        <v>0</v>
      </c>
      <c r="V35" s="472"/>
      <c r="W35" s="468">
        <f t="shared" si="15"/>
        <v>0</v>
      </c>
      <c r="X35" s="469"/>
      <c r="Y35" s="5"/>
      <c r="Z35" s="62">
        <f t="shared" si="14"/>
        <v>0</v>
      </c>
      <c r="AA35" s="5"/>
      <c r="AB35" s="47">
        <f t="shared" si="4"/>
        <v>0</v>
      </c>
      <c r="AC35" s="5"/>
      <c r="AD35" s="5"/>
      <c r="AE35" s="5"/>
      <c r="AF35" s="513"/>
      <c r="AG35" s="513"/>
      <c r="AI35" s="22"/>
      <c r="AM35" s="6">
        <f>IF(AND(K35&gt;0,M35=K35),Persönliche_Daten!$AI$5,0)</f>
        <v>0</v>
      </c>
      <c r="AN35" s="6">
        <f t="shared" si="5"/>
        <v>0</v>
      </c>
      <c r="AO35" s="6">
        <f>IF(AND(L35&gt;6,L35&lt;9.01),L35-Persönliche_Daten!$AG$5,0)</f>
        <v>0</v>
      </c>
      <c r="AP35" s="6">
        <f>IF(L35&gt;9,L35-Persönliche_Daten!$AH$5,0)</f>
        <v>0</v>
      </c>
      <c r="AQ35" s="6">
        <f t="shared" si="6"/>
        <v>0</v>
      </c>
      <c r="AR35" s="6">
        <f t="shared" si="7"/>
        <v>0</v>
      </c>
      <c r="AS35" s="6">
        <f>IF(AND(O35&gt;6,O35&lt;9.01),O35-Persönliche_Daten!$AG$5,0)</f>
        <v>0</v>
      </c>
      <c r="AT35" s="6">
        <f>IF(O35&gt;9,O35-Persönliche_Daten!$AH$5,0)</f>
        <v>0</v>
      </c>
      <c r="AU35" s="6">
        <f t="shared" si="8"/>
        <v>0</v>
      </c>
      <c r="AV35" s="6">
        <f t="shared" si="9"/>
        <v>0</v>
      </c>
      <c r="AW35" s="6">
        <f t="shared" si="10"/>
        <v>0</v>
      </c>
    </row>
    <row r="36" spans="2:49" s="6" customFormat="1" ht="21.75" customHeight="1" x14ac:dyDescent="0.25">
      <c r="B36" s="328">
        <f t="shared" si="11"/>
        <v>46319</v>
      </c>
      <c r="C36" s="329">
        <f t="shared" si="12"/>
        <v>7</v>
      </c>
      <c r="D36" s="330">
        <f t="shared" si="13"/>
        <v>46319</v>
      </c>
      <c r="E36" s="263"/>
      <c r="F36" s="31"/>
      <c r="G36" s="31"/>
      <c r="H36" s="32"/>
      <c r="I36" s="25"/>
      <c r="J36" s="33"/>
      <c r="K36" s="33"/>
      <c r="L36" s="340">
        <f t="shared" si="0"/>
        <v>0</v>
      </c>
      <c r="M36" s="34"/>
      <c r="N36" s="34"/>
      <c r="O36" s="340">
        <f t="shared" si="1"/>
        <v>0</v>
      </c>
      <c r="P36" s="410"/>
      <c r="Q36" s="473">
        <f>IF(AW36&gt;0,0,IF(D36=Persönliche_Daten!$D$24,Persönliche_Daten!$H$24,IF(D36=Persönliche_Daten!$D$26,Persönliche_Daten!$H$26,IF(C36=2,Persönliche_Daten!$G$17,IF(C36=3,Persönliche_Daten!$H$17,IF(C36=4,Persönliche_Daten!$I$17,IF(C36=5,Persönliche_Daten!$J$17,IF(C36=6,Persönliche_Daten!$K$17))))))+IF(C36=7,Persönliche_Daten!$L$17,IF(C36=1,Persönliche_Daten!$M$17,0))))</f>
        <v>0</v>
      </c>
      <c r="R36" s="474"/>
      <c r="S36" s="475">
        <f t="shared" si="2"/>
        <v>0</v>
      </c>
      <c r="T36" s="474"/>
      <c r="U36" s="468">
        <f t="shared" si="3"/>
        <v>0</v>
      </c>
      <c r="V36" s="472"/>
      <c r="W36" s="468">
        <f t="shared" si="15"/>
        <v>0</v>
      </c>
      <c r="X36" s="469"/>
      <c r="Y36" s="5"/>
      <c r="Z36" s="62">
        <f t="shared" si="14"/>
        <v>0</v>
      </c>
      <c r="AA36" s="5"/>
      <c r="AB36" s="47">
        <f t="shared" si="4"/>
        <v>0</v>
      </c>
      <c r="AC36" s="5"/>
      <c r="AD36" s="5"/>
      <c r="AE36" s="5"/>
      <c r="AF36" s="513"/>
      <c r="AG36" s="513"/>
      <c r="AI36" s="22"/>
      <c r="AM36" s="6">
        <f>IF(AND(K36&gt;0,M36=K36),Persönliche_Daten!$AI$5,0)</f>
        <v>0</v>
      </c>
      <c r="AN36" s="6">
        <f t="shared" si="5"/>
        <v>0</v>
      </c>
      <c r="AO36" s="6">
        <f>IF(AND(L36&gt;6,L36&lt;9.01),L36-Persönliche_Daten!$AG$5,0)</f>
        <v>0</v>
      </c>
      <c r="AP36" s="6">
        <f>IF(L36&gt;9,L36-Persönliche_Daten!$AH$5,0)</f>
        <v>0</v>
      </c>
      <c r="AQ36" s="6">
        <f t="shared" si="6"/>
        <v>0</v>
      </c>
      <c r="AR36" s="6">
        <f t="shared" si="7"/>
        <v>0</v>
      </c>
      <c r="AS36" s="6">
        <f>IF(AND(O36&gt;6,O36&lt;9.01),O36-Persönliche_Daten!$AG$5,0)</f>
        <v>0</v>
      </c>
      <c r="AT36" s="6">
        <f>IF(O36&gt;9,O36-Persönliche_Daten!$AH$5,0)</f>
        <v>0</v>
      </c>
      <c r="AU36" s="6">
        <f t="shared" si="8"/>
        <v>0</v>
      </c>
      <c r="AV36" s="6">
        <f t="shared" si="9"/>
        <v>0</v>
      </c>
      <c r="AW36" s="6">
        <f t="shared" si="10"/>
        <v>0</v>
      </c>
    </row>
    <row r="37" spans="2:49" s="6" customFormat="1" ht="21.75" customHeight="1" x14ac:dyDescent="0.25">
      <c r="B37" s="328">
        <f t="shared" si="11"/>
        <v>46320</v>
      </c>
      <c r="C37" s="329">
        <f t="shared" si="12"/>
        <v>1</v>
      </c>
      <c r="D37" s="330">
        <f t="shared" si="13"/>
        <v>46320</v>
      </c>
      <c r="E37" s="263"/>
      <c r="F37" s="31"/>
      <c r="G37" s="31"/>
      <c r="H37" s="32"/>
      <c r="I37" s="25"/>
      <c r="J37" s="33"/>
      <c r="K37" s="33"/>
      <c r="L37" s="340">
        <f t="shared" si="0"/>
        <v>0</v>
      </c>
      <c r="M37" s="34"/>
      <c r="N37" s="34"/>
      <c r="O37" s="340">
        <f t="shared" si="1"/>
        <v>0</v>
      </c>
      <c r="P37" s="410"/>
      <c r="Q37" s="473">
        <f>IF(AW37&gt;0,0,IF(D37=Persönliche_Daten!$D$24,Persönliche_Daten!$H$24,IF(D37=Persönliche_Daten!$D$26,Persönliche_Daten!$H$26,IF(C37=2,Persönliche_Daten!$G$17,IF(C37=3,Persönliche_Daten!$H$17,IF(C37=4,Persönliche_Daten!$I$17,IF(C37=5,Persönliche_Daten!$J$17,IF(C37=6,Persönliche_Daten!$K$17))))))+IF(C37=7,Persönliche_Daten!$L$17,IF(C37=1,Persönliche_Daten!$M$17,0))))</f>
        <v>0</v>
      </c>
      <c r="R37" s="474"/>
      <c r="S37" s="475">
        <f t="shared" si="2"/>
        <v>0</v>
      </c>
      <c r="T37" s="474"/>
      <c r="U37" s="468">
        <f t="shared" si="3"/>
        <v>0</v>
      </c>
      <c r="V37" s="472"/>
      <c r="W37" s="468">
        <f t="shared" si="15"/>
        <v>0</v>
      </c>
      <c r="X37" s="469"/>
      <c r="Y37" s="5"/>
      <c r="Z37" s="62">
        <f t="shared" si="14"/>
        <v>0</v>
      </c>
      <c r="AA37" s="5"/>
      <c r="AB37" s="47">
        <f t="shared" si="4"/>
        <v>0</v>
      </c>
      <c r="AC37" s="5"/>
      <c r="AD37" s="5"/>
      <c r="AE37" s="5"/>
      <c r="AF37" s="513"/>
      <c r="AG37" s="513"/>
      <c r="AI37" s="22"/>
      <c r="AM37" s="6">
        <f>IF(AND(K37&gt;0,M37=K37),Persönliche_Daten!$AI$5,0)</f>
        <v>0</v>
      </c>
      <c r="AN37" s="6">
        <f t="shared" si="5"/>
        <v>0</v>
      </c>
      <c r="AO37" s="6">
        <f>IF(AND(L37&gt;6,L37&lt;9.01),L37-Persönliche_Daten!$AG$5,0)</f>
        <v>0</v>
      </c>
      <c r="AP37" s="6">
        <f>IF(L37&gt;9,L37-Persönliche_Daten!$AH$5,0)</f>
        <v>0</v>
      </c>
      <c r="AQ37" s="6">
        <f t="shared" si="6"/>
        <v>0</v>
      </c>
      <c r="AR37" s="6">
        <f t="shared" si="7"/>
        <v>0</v>
      </c>
      <c r="AS37" s="6">
        <f>IF(AND(O37&gt;6,O37&lt;9.01),O37-Persönliche_Daten!$AG$5,0)</f>
        <v>0</v>
      </c>
      <c r="AT37" s="6">
        <f>IF(O37&gt;9,O37-Persönliche_Daten!$AH$5,0)</f>
        <v>0</v>
      </c>
      <c r="AU37" s="6">
        <f t="shared" si="8"/>
        <v>0</v>
      </c>
      <c r="AV37" s="6">
        <f t="shared" si="9"/>
        <v>0</v>
      </c>
      <c r="AW37" s="6">
        <f t="shared" si="10"/>
        <v>0</v>
      </c>
    </row>
    <row r="38" spans="2:49" s="6" customFormat="1" ht="21.75" customHeight="1" x14ac:dyDescent="0.25">
      <c r="B38" s="328">
        <f t="shared" si="11"/>
        <v>46321</v>
      </c>
      <c r="C38" s="329">
        <f t="shared" si="12"/>
        <v>2</v>
      </c>
      <c r="D38" s="330">
        <f t="shared" si="13"/>
        <v>46321</v>
      </c>
      <c r="E38" s="263"/>
      <c r="F38" s="31"/>
      <c r="G38" s="31"/>
      <c r="H38" s="32"/>
      <c r="I38" s="25"/>
      <c r="J38" s="33"/>
      <c r="K38" s="33"/>
      <c r="L38" s="340">
        <f t="shared" si="0"/>
        <v>0</v>
      </c>
      <c r="M38" s="34"/>
      <c r="N38" s="34"/>
      <c r="O38" s="340">
        <f t="shared" si="1"/>
        <v>0</v>
      </c>
      <c r="P38" s="410"/>
      <c r="Q38" s="473">
        <f>IF(AW38&gt;0,0,IF(D38=Persönliche_Daten!$D$24,Persönliche_Daten!$H$24,IF(D38=Persönliche_Daten!$D$26,Persönliche_Daten!$H$26,IF(C38=2,Persönliche_Daten!$G$17,IF(C38=3,Persönliche_Daten!$H$17,IF(C38=4,Persönliche_Daten!$I$17,IF(C38=5,Persönliche_Daten!$J$17,IF(C38=6,Persönliche_Daten!$K$17))))))+IF(C38=7,Persönliche_Daten!$L$17,IF(C38=1,Persönliche_Daten!$M$17,0))))</f>
        <v>0</v>
      </c>
      <c r="R38" s="474"/>
      <c r="S38" s="475">
        <f t="shared" si="2"/>
        <v>0</v>
      </c>
      <c r="T38" s="474"/>
      <c r="U38" s="468">
        <f t="shared" si="3"/>
        <v>0</v>
      </c>
      <c r="V38" s="472"/>
      <c r="W38" s="468">
        <f t="shared" si="15"/>
        <v>0</v>
      </c>
      <c r="X38" s="469"/>
      <c r="Y38" s="5"/>
      <c r="Z38" s="62">
        <f t="shared" si="14"/>
        <v>0</v>
      </c>
      <c r="AA38" s="5"/>
      <c r="AB38" s="47">
        <f t="shared" si="4"/>
        <v>0</v>
      </c>
      <c r="AC38" s="5"/>
      <c r="AD38" s="5"/>
      <c r="AE38" s="5"/>
      <c r="AF38" s="513"/>
      <c r="AG38" s="513"/>
      <c r="AI38" s="22"/>
      <c r="AM38" s="6">
        <f>IF(AND(K38&gt;0,M38=K38),Persönliche_Daten!$AI$5,0)</f>
        <v>0</v>
      </c>
      <c r="AN38" s="6">
        <f t="shared" si="5"/>
        <v>0</v>
      </c>
      <c r="AO38" s="6">
        <f>IF(AND(L38&gt;6,L38&lt;9.01),L38-Persönliche_Daten!$AG$5,0)</f>
        <v>0</v>
      </c>
      <c r="AP38" s="6">
        <f>IF(L38&gt;9,L38-Persönliche_Daten!$AH$5,0)</f>
        <v>0</v>
      </c>
      <c r="AQ38" s="6">
        <f t="shared" si="6"/>
        <v>0</v>
      </c>
      <c r="AR38" s="6">
        <f t="shared" si="7"/>
        <v>0</v>
      </c>
      <c r="AS38" s="6">
        <f>IF(AND(O38&gt;6,O38&lt;9.01),O38-Persönliche_Daten!$AG$5,0)</f>
        <v>0</v>
      </c>
      <c r="AT38" s="6">
        <f>IF(O38&gt;9,O38-Persönliche_Daten!$AH$5,0)</f>
        <v>0</v>
      </c>
      <c r="AU38" s="6">
        <f t="shared" si="8"/>
        <v>0</v>
      </c>
      <c r="AV38" s="6">
        <f t="shared" si="9"/>
        <v>0</v>
      </c>
      <c r="AW38" s="6">
        <f t="shared" si="10"/>
        <v>0</v>
      </c>
    </row>
    <row r="39" spans="2:49" s="6" customFormat="1" ht="21.75" customHeight="1" x14ac:dyDescent="0.25">
      <c r="B39" s="328">
        <f t="shared" si="11"/>
        <v>46322</v>
      </c>
      <c r="C39" s="329">
        <f t="shared" si="12"/>
        <v>3</v>
      </c>
      <c r="D39" s="330">
        <f t="shared" si="13"/>
        <v>46322</v>
      </c>
      <c r="E39" s="263"/>
      <c r="F39" s="31"/>
      <c r="G39" s="31"/>
      <c r="H39" s="32"/>
      <c r="I39" s="25"/>
      <c r="J39" s="33"/>
      <c r="K39" s="33"/>
      <c r="L39" s="340">
        <f t="shared" si="0"/>
        <v>0</v>
      </c>
      <c r="M39" s="34"/>
      <c r="N39" s="34"/>
      <c r="O39" s="340">
        <f t="shared" si="1"/>
        <v>0</v>
      </c>
      <c r="P39" s="410"/>
      <c r="Q39" s="473">
        <f>IF(AW39&gt;0,0,IF(D39=Persönliche_Daten!$D$24,Persönliche_Daten!$H$24,IF(D39=Persönliche_Daten!$D$26,Persönliche_Daten!$H$26,IF(C39=2,Persönliche_Daten!$G$17,IF(C39=3,Persönliche_Daten!$H$17,IF(C39=4,Persönliche_Daten!$I$17,IF(C39=5,Persönliche_Daten!$J$17,IF(C39=6,Persönliche_Daten!$K$17))))))+IF(C39=7,Persönliche_Daten!$L$17,IF(C39=1,Persönliche_Daten!$M$17,0))))</f>
        <v>0</v>
      </c>
      <c r="R39" s="474"/>
      <c r="S39" s="475">
        <f t="shared" si="2"/>
        <v>0</v>
      </c>
      <c r="T39" s="474"/>
      <c r="U39" s="468">
        <f t="shared" si="3"/>
        <v>0</v>
      </c>
      <c r="V39" s="472"/>
      <c r="W39" s="468">
        <f t="shared" si="15"/>
        <v>0</v>
      </c>
      <c r="X39" s="469"/>
      <c r="Y39" s="5"/>
      <c r="Z39" s="62">
        <f t="shared" si="14"/>
        <v>0</v>
      </c>
      <c r="AA39" s="5"/>
      <c r="AB39" s="47">
        <f t="shared" si="4"/>
        <v>0</v>
      </c>
      <c r="AC39" s="5"/>
      <c r="AD39" s="5"/>
      <c r="AE39" s="5"/>
      <c r="AF39" s="513"/>
      <c r="AG39" s="513"/>
      <c r="AI39" s="22"/>
      <c r="AM39" s="6">
        <f>IF(AND(K39&gt;0,M39=K39),Persönliche_Daten!$AI$5,0)</f>
        <v>0</v>
      </c>
      <c r="AN39" s="6">
        <f t="shared" si="5"/>
        <v>0</v>
      </c>
      <c r="AO39" s="6">
        <f>IF(AND(L39&gt;6,L39&lt;9.01),L39-Persönliche_Daten!$AG$5,0)</f>
        <v>0</v>
      </c>
      <c r="AP39" s="6">
        <f>IF(L39&gt;9,L39-Persönliche_Daten!$AH$5,0)</f>
        <v>0</v>
      </c>
      <c r="AQ39" s="6">
        <f t="shared" si="6"/>
        <v>0</v>
      </c>
      <c r="AR39" s="6">
        <f t="shared" si="7"/>
        <v>0</v>
      </c>
      <c r="AS39" s="6">
        <f>IF(AND(O39&gt;6,O39&lt;9.01),O39-Persönliche_Daten!$AG$5,0)</f>
        <v>0</v>
      </c>
      <c r="AT39" s="6">
        <f>IF(O39&gt;9,O39-Persönliche_Daten!$AH$5,0)</f>
        <v>0</v>
      </c>
      <c r="AU39" s="6">
        <f t="shared" si="8"/>
        <v>0</v>
      </c>
      <c r="AV39" s="6">
        <f t="shared" si="9"/>
        <v>0</v>
      </c>
      <c r="AW39" s="6">
        <f t="shared" si="10"/>
        <v>0</v>
      </c>
    </row>
    <row r="40" spans="2:49" s="6" customFormat="1" ht="21.75" customHeight="1" x14ac:dyDescent="0.25">
      <c r="B40" s="328">
        <f t="shared" si="11"/>
        <v>46323</v>
      </c>
      <c r="C40" s="329">
        <f t="shared" si="12"/>
        <v>4</v>
      </c>
      <c r="D40" s="330">
        <f t="shared" si="13"/>
        <v>46323</v>
      </c>
      <c r="E40" s="263"/>
      <c r="F40" s="31"/>
      <c r="G40" s="31"/>
      <c r="H40" s="32"/>
      <c r="I40" s="25"/>
      <c r="J40" s="33"/>
      <c r="K40" s="33"/>
      <c r="L40" s="340">
        <f t="shared" si="0"/>
        <v>0</v>
      </c>
      <c r="M40" s="34"/>
      <c r="N40" s="34"/>
      <c r="O40" s="340">
        <f t="shared" si="1"/>
        <v>0</v>
      </c>
      <c r="P40" s="410"/>
      <c r="Q40" s="473">
        <f>IF(AW40&gt;0,0,IF(D40=Persönliche_Daten!$D$24,Persönliche_Daten!$H$24,IF(D40=Persönliche_Daten!$D$26,Persönliche_Daten!$H$26,IF(C40=2,Persönliche_Daten!$G$17,IF(C40=3,Persönliche_Daten!$H$17,IF(C40=4,Persönliche_Daten!$I$17,IF(C40=5,Persönliche_Daten!$J$17,IF(C40=6,Persönliche_Daten!$K$17))))))+IF(C40=7,Persönliche_Daten!$L$17,IF(C40=1,Persönliche_Daten!$M$17,0))))</f>
        <v>0</v>
      </c>
      <c r="R40" s="474"/>
      <c r="S40" s="475">
        <f t="shared" si="2"/>
        <v>0</v>
      </c>
      <c r="T40" s="474"/>
      <c r="U40" s="468">
        <f t="shared" si="3"/>
        <v>0</v>
      </c>
      <c r="V40" s="472"/>
      <c r="W40" s="468">
        <f t="shared" si="15"/>
        <v>0</v>
      </c>
      <c r="X40" s="469"/>
      <c r="Y40" s="5"/>
      <c r="Z40" s="62">
        <f t="shared" si="14"/>
        <v>0</v>
      </c>
      <c r="AA40" s="5"/>
      <c r="AB40" s="47">
        <f t="shared" si="4"/>
        <v>0</v>
      </c>
      <c r="AC40" s="5"/>
      <c r="AD40" s="5"/>
      <c r="AE40" s="5"/>
      <c r="AF40" s="513"/>
      <c r="AG40" s="513"/>
      <c r="AI40" s="22"/>
      <c r="AM40" s="6">
        <f>IF(AND(K40&gt;0,M40=K40),Persönliche_Daten!$AI$5,0)</f>
        <v>0</v>
      </c>
      <c r="AN40" s="6">
        <f t="shared" si="5"/>
        <v>0</v>
      </c>
      <c r="AO40" s="6">
        <f>IF(AND(L40&gt;6,L40&lt;9.01),L40-Persönliche_Daten!$AG$5,0)</f>
        <v>0</v>
      </c>
      <c r="AP40" s="6">
        <f>IF(L40&gt;9,L40-Persönliche_Daten!$AH$5,0)</f>
        <v>0</v>
      </c>
      <c r="AQ40" s="6">
        <f t="shared" si="6"/>
        <v>0</v>
      </c>
      <c r="AR40" s="6">
        <f t="shared" si="7"/>
        <v>0</v>
      </c>
      <c r="AS40" s="6">
        <f>IF(AND(O40&gt;6,O40&lt;9.01),O40-Persönliche_Daten!$AG$5,0)</f>
        <v>0</v>
      </c>
      <c r="AT40" s="6">
        <f>IF(O40&gt;9,O40-Persönliche_Daten!$AH$5,0)</f>
        <v>0</v>
      </c>
      <c r="AU40" s="6">
        <f t="shared" si="8"/>
        <v>0</v>
      </c>
      <c r="AV40" s="6">
        <f t="shared" si="9"/>
        <v>0</v>
      </c>
      <c r="AW40" s="6">
        <f t="shared" si="10"/>
        <v>0</v>
      </c>
    </row>
    <row r="41" spans="2:49" s="6" customFormat="1" ht="21.75" customHeight="1" x14ac:dyDescent="0.25">
      <c r="B41" s="328">
        <f t="shared" si="11"/>
        <v>46324</v>
      </c>
      <c r="C41" s="329">
        <f t="shared" si="12"/>
        <v>5</v>
      </c>
      <c r="D41" s="330">
        <f t="shared" si="13"/>
        <v>46324</v>
      </c>
      <c r="E41" s="263"/>
      <c r="F41" s="31"/>
      <c r="G41" s="31"/>
      <c r="H41" s="32"/>
      <c r="I41" s="25"/>
      <c r="J41" s="33"/>
      <c r="K41" s="33"/>
      <c r="L41" s="340">
        <f t="shared" si="0"/>
        <v>0</v>
      </c>
      <c r="M41" s="34"/>
      <c r="N41" s="34"/>
      <c r="O41" s="340">
        <f t="shared" si="1"/>
        <v>0</v>
      </c>
      <c r="P41" s="410"/>
      <c r="Q41" s="473">
        <f>IF(AW41&gt;0,0,IF(D41=Persönliche_Daten!$D$24,Persönliche_Daten!$H$24,IF(D41=Persönliche_Daten!$D$26,Persönliche_Daten!$H$26,IF(C41=2,Persönliche_Daten!$G$17,IF(C41=3,Persönliche_Daten!$H$17,IF(C41=4,Persönliche_Daten!$I$17,IF(C41=5,Persönliche_Daten!$J$17,IF(C41=6,Persönliche_Daten!$K$17))))))+IF(C41=7,Persönliche_Daten!$L$17,IF(C41=1,Persönliche_Daten!$M$17,0))))</f>
        <v>0</v>
      </c>
      <c r="R41" s="474"/>
      <c r="S41" s="475">
        <f t="shared" si="2"/>
        <v>0</v>
      </c>
      <c r="T41" s="474"/>
      <c r="U41" s="468">
        <f t="shared" si="3"/>
        <v>0</v>
      </c>
      <c r="V41" s="472"/>
      <c r="W41" s="468">
        <f t="shared" si="15"/>
        <v>0</v>
      </c>
      <c r="X41" s="469"/>
      <c r="Y41" s="5"/>
      <c r="Z41" s="62">
        <f t="shared" si="14"/>
        <v>0</v>
      </c>
      <c r="AA41" s="5"/>
      <c r="AB41" s="47">
        <f t="shared" si="4"/>
        <v>0</v>
      </c>
      <c r="AC41" s="5"/>
      <c r="AD41" s="5"/>
      <c r="AE41" s="5"/>
      <c r="AF41" s="513"/>
      <c r="AG41" s="513"/>
      <c r="AI41" s="22"/>
      <c r="AM41" s="6">
        <f>IF(AND(K41&gt;0,M41=K41),Persönliche_Daten!$AI$5,0)</f>
        <v>0</v>
      </c>
      <c r="AN41" s="6">
        <f t="shared" si="5"/>
        <v>0</v>
      </c>
      <c r="AO41" s="6">
        <f>IF(AND(L41&gt;6,L41&lt;9.01),L41-Persönliche_Daten!$AG$5,0)</f>
        <v>0</v>
      </c>
      <c r="AP41" s="6">
        <f>IF(L41&gt;9,L41-Persönliche_Daten!$AH$5,0)</f>
        <v>0</v>
      </c>
      <c r="AQ41" s="6">
        <f t="shared" si="6"/>
        <v>0</v>
      </c>
      <c r="AR41" s="6">
        <f t="shared" si="7"/>
        <v>0</v>
      </c>
      <c r="AS41" s="6">
        <f>IF(AND(O41&gt;6,O41&lt;9.01),O41-Persönliche_Daten!$AG$5,0)</f>
        <v>0</v>
      </c>
      <c r="AT41" s="6">
        <f>IF(O41&gt;9,O41-Persönliche_Daten!$AH$5,0)</f>
        <v>0</v>
      </c>
      <c r="AU41" s="6">
        <f t="shared" si="8"/>
        <v>0</v>
      </c>
      <c r="AV41" s="6">
        <f t="shared" si="9"/>
        <v>0</v>
      </c>
      <c r="AW41" s="6">
        <f t="shared" si="10"/>
        <v>0</v>
      </c>
    </row>
    <row r="42" spans="2:49" s="6" customFormat="1" ht="21.75" customHeight="1" x14ac:dyDescent="0.25">
      <c r="B42" s="328">
        <f t="shared" si="11"/>
        <v>46325</v>
      </c>
      <c r="C42" s="329">
        <f t="shared" si="12"/>
        <v>6</v>
      </c>
      <c r="D42" s="330">
        <f t="shared" si="13"/>
        <v>46325</v>
      </c>
      <c r="E42" s="263"/>
      <c r="F42" s="31"/>
      <c r="G42" s="31"/>
      <c r="H42" s="32"/>
      <c r="I42" s="25"/>
      <c r="J42" s="33"/>
      <c r="K42" s="33"/>
      <c r="L42" s="340">
        <f t="shared" si="0"/>
        <v>0</v>
      </c>
      <c r="M42" s="34"/>
      <c r="N42" s="34"/>
      <c r="O42" s="340">
        <f t="shared" si="1"/>
        <v>0</v>
      </c>
      <c r="P42" s="410"/>
      <c r="Q42" s="473">
        <f>IF(AW42&gt;0,0,IF(D42=Persönliche_Daten!$D$24,Persönliche_Daten!$H$24,IF(D42=Persönliche_Daten!$D$26,Persönliche_Daten!$H$26,IF(C42=2,Persönliche_Daten!$G$17,IF(C42=3,Persönliche_Daten!$H$17,IF(C42=4,Persönliche_Daten!$I$17,IF(C42=5,Persönliche_Daten!$J$17,IF(C42=6,Persönliche_Daten!$K$17))))))+IF(C42=7,Persönliche_Daten!$L$17,IF(C42=1,Persönliche_Daten!$M$17,0))))</f>
        <v>0</v>
      </c>
      <c r="R42" s="474"/>
      <c r="S42" s="475">
        <f t="shared" si="2"/>
        <v>0</v>
      </c>
      <c r="T42" s="474"/>
      <c r="U42" s="468">
        <f t="shared" si="3"/>
        <v>0</v>
      </c>
      <c r="V42" s="472"/>
      <c r="W42" s="468">
        <f t="shared" si="15"/>
        <v>0</v>
      </c>
      <c r="X42" s="469"/>
      <c r="Y42" s="5"/>
      <c r="Z42" s="62">
        <f t="shared" si="14"/>
        <v>0</v>
      </c>
      <c r="AA42" s="5"/>
      <c r="AB42" s="47">
        <f t="shared" si="4"/>
        <v>0</v>
      </c>
      <c r="AC42" s="5"/>
      <c r="AD42" s="5"/>
      <c r="AE42" s="5"/>
      <c r="AF42" s="513"/>
      <c r="AG42" s="513"/>
      <c r="AI42" s="22"/>
      <c r="AM42" s="6">
        <f>IF(AND(K42&gt;0,M42=K42),Persönliche_Daten!$AI$5,0)</f>
        <v>0</v>
      </c>
      <c r="AN42" s="6">
        <f t="shared" si="5"/>
        <v>0</v>
      </c>
      <c r="AO42" s="6">
        <f>IF(AND(L42&gt;6,L42&lt;9.01),L42-Persönliche_Daten!$AG$5,0)</f>
        <v>0</v>
      </c>
      <c r="AP42" s="6">
        <f>IF(L42&gt;9,L42-Persönliche_Daten!$AH$5,0)</f>
        <v>0</v>
      </c>
      <c r="AQ42" s="6">
        <f t="shared" si="6"/>
        <v>0</v>
      </c>
      <c r="AR42" s="6">
        <f t="shared" si="7"/>
        <v>0</v>
      </c>
      <c r="AS42" s="6">
        <f>IF(AND(O42&gt;6,O42&lt;9.01),O42-Persönliche_Daten!$AG$5,0)</f>
        <v>0</v>
      </c>
      <c r="AT42" s="6">
        <f>IF(O42&gt;9,O42-Persönliche_Daten!$AH$5,0)</f>
        <v>0</v>
      </c>
      <c r="AU42" s="6">
        <f t="shared" si="8"/>
        <v>0</v>
      </c>
      <c r="AV42" s="6">
        <f t="shared" si="9"/>
        <v>0</v>
      </c>
      <c r="AW42" s="6">
        <f t="shared" si="10"/>
        <v>0</v>
      </c>
    </row>
    <row r="43" spans="2:49" s="6" customFormat="1" ht="21.75" customHeight="1" x14ac:dyDescent="0.25">
      <c r="B43" s="331">
        <f t="shared" si="11"/>
        <v>46326</v>
      </c>
      <c r="C43" s="332">
        <f t="shared" si="12"/>
        <v>7</v>
      </c>
      <c r="D43" s="333">
        <f t="shared" si="13"/>
        <v>46326</v>
      </c>
      <c r="E43" s="263"/>
      <c r="F43" s="31"/>
      <c r="G43" s="31"/>
      <c r="H43" s="32"/>
      <c r="I43" s="25"/>
      <c r="J43" s="33"/>
      <c r="K43" s="33"/>
      <c r="L43" s="340">
        <f t="shared" si="0"/>
        <v>0</v>
      </c>
      <c r="M43" s="34"/>
      <c r="N43" s="34"/>
      <c r="O43" s="340">
        <f t="shared" si="1"/>
        <v>0</v>
      </c>
      <c r="P43" s="410"/>
      <c r="Q43" s="473">
        <f>IF(AW43&gt;0,0,IF(D43=Persönliche_Daten!$D$24,Persönliche_Daten!$H$24,IF(D43=Persönliche_Daten!$D$26,Persönliche_Daten!$H$26,IF(C43=2,Persönliche_Daten!$G$17,IF(C43=3,Persönliche_Daten!$H$17,IF(C43=4,Persönliche_Daten!$I$17,IF(C43=5,Persönliche_Daten!$J$17,IF(C43=6,Persönliche_Daten!$K$17))))))+IF(C43=7,Persönliche_Daten!$L$17,IF(C43=1,Persönliche_Daten!$M$17,0))))</f>
        <v>0</v>
      </c>
      <c r="R43" s="474"/>
      <c r="S43" s="475">
        <f t="shared" si="2"/>
        <v>0</v>
      </c>
      <c r="T43" s="474"/>
      <c r="U43" s="468">
        <f t="shared" si="3"/>
        <v>0</v>
      </c>
      <c r="V43" s="472"/>
      <c r="W43" s="468">
        <f t="shared" si="15"/>
        <v>0</v>
      </c>
      <c r="X43" s="469"/>
      <c r="Y43" s="5"/>
      <c r="Z43" s="62">
        <f t="shared" si="14"/>
        <v>0</v>
      </c>
      <c r="AA43" s="5"/>
      <c r="AB43" s="52">
        <f t="shared" si="4"/>
        <v>0</v>
      </c>
      <c r="AC43" s="5"/>
      <c r="AD43" s="5"/>
      <c r="AE43" s="5"/>
      <c r="AF43" s="513"/>
      <c r="AG43" s="513"/>
      <c r="AI43" s="22"/>
      <c r="AK43" s="26"/>
      <c r="AM43" s="6">
        <f>IF(AND(K43&gt;0,M43=K43),Persönliche_Daten!$AI$5,0)</f>
        <v>0</v>
      </c>
      <c r="AN43" s="6">
        <f t="shared" si="5"/>
        <v>0</v>
      </c>
      <c r="AO43" s="6">
        <f>IF(AND(L43&gt;6,L43&lt;9.01),L43-Persönliche_Daten!$AG$5,0)</f>
        <v>0</v>
      </c>
      <c r="AP43" s="6">
        <f>IF(L43&gt;9,L43-Persönliche_Daten!$AH$5,0)</f>
        <v>0</v>
      </c>
      <c r="AQ43" s="6">
        <f t="shared" si="6"/>
        <v>0</v>
      </c>
      <c r="AR43" s="6">
        <f t="shared" si="7"/>
        <v>0</v>
      </c>
      <c r="AS43" s="6">
        <f>IF(AND(O43&gt;6,O43&lt;9.01),O43-Persönliche_Daten!$AG$5,0)</f>
        <v>0</v>
      </c>
      <c r="AT43" s="6">
        <f>IF(O43&gt;9,O43-Persönliche_Daten!$AH$5,0)</f>
        <v>0</v>
      </c>
      <c r="AU43" s="6">
        <f t="shared" si="8"/>
        <v>0</v>
      </c>
      <c r="AV43" s="6">
        <f t="shared" si="9"/>
        <v>0</v>
      </c>
      <c r="AW43" s="6">
        <f t="shared" si="10"/>
        <v>0</v>
      </c>
    </row>
    <row r="44" spans="2:49" s="6"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23"/>
      <c r="Z44" s="63"/>
      <c r="AA44" s="23"/>
      <c r="AB44" s="53">
        <f>SUM(AB13:AB43)</f>
        <v>0</v>
      </c>
      <c r="AC44" s="23"/>
      <c r="AD44" s="23"/>
      <c r="AE44" s="23"/>
      <c r="AF44" s="513"/>
      <c r="AG44" s="513"/>
    </row>
    <row r="45" spans="2:49" s="6"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23"/>
      <c r="Z45" s="63"/>
      <c r="AA45" s="23"/>
      <c r="AB45" s="48"/>
      <c r="AC45" s="23"/>
      <c r="AD45" s="23"/>
      <c r="AE45" s="23"/>
      <c r="AF45" s="7"/>
      <c r="AG45" s="7"/>
    </row>
    <row r="46" spans="2:49" s="6"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9"/>
      <c r="Z46" s="64"/>
      <c r="AA46" s="9"/>
      <c r="AB46" s="49"/>
      <c r="AC46" s="9"/>
      <c r="AD46" s="9"/>
      <c r="AE46" s="9"/>
      <c r="AF46" s="9"/>
      <c r="AG46" s="9"/>
      <c r="AK46" s="36">
        <f>AJ46-AJ46-AJ46</f>
        <v>0</v>
      </c>
      <c r="AL46" s="516"/>
      <c r="AM46" s="516"/>
    </row>
    <row r="47" spans="2:49" s="6"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514">
        <v>0</v>
      </c>
      <c r="X47" s="515"/>
      <c r="Y47" s="2"/>
      <c r="Z47" s="65"/>
      <c r="AA47" s="2"/>
      <c r="AB47" s="50"/>
      <c r="AC47" s="2"/>
      <c r="AD47" s="2"/>
      <c r="AE47" s="2"/>
      <c r="AF47" s="2"/>
      <c r="AG47" s="2"/>
      <c r="AK47" s="35"/>
    </row>
    <row r="48" spans="2:49" s="6"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31</v>
      </c>
      <c r="U48" s="324"/>
      <c r="V48" s="324"/>
      <c r="W48" s="488">
        <f>September!W49</f>
        <v>0</v>
      </c>
      <c r="X48" s="489"/>
      <c r="Y48" s="2"/>
      <c r="Z48" s="65"/>
      <c r="AA48" s="2"/>
      <c r="AB48" s="50"/>
      <c r="AC48" s="2"/>
      <c r="AD48" s="2"/>
      <c r="AE48" s="2"/>
      <c r="AF48" s="2"/>
      <c r="AG48" s="2"/>
    </row>
    <row r="49" spans="2:39" s="6"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2"/>
      <c r="Z49" s="65"/>
      <c r="AA49" s="2"/>
      <c r="AB49" s="50"/>
      <c r="AC49" s="2"/>
      <c r="AD49" s="2"/>
      <c r="AE49" s="2"/>
      <c r="AF49" s="2"/>
      <c r="AG49" s="2"/>
      <c r="AJ49" s="5">
        <f>ROUNDDOWN(W49,0)</f>
        <v>0</v>
      </c>
      <c r="AK49" s="5">
        <f>ROUND(W49-AJ49,2)</f>
        <v>0</v>
      </c>
      <c r="AL49" s="38">
        <f>ROUND(AK49*60,0)</f>
        <v>0</v>
      </c>
      <c r="AM49" s="6" t="str">
        <f>AJ49&amp;" "&amp;"Std."&amp;" "&amp;AL49&amp;" "&amp;"Min."</f>
        <v>0 Std. 0 Min.</v>
      </c>
    </row>
    <row r="50" spans="2:39" s="6"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2"/>
      <c r="Z50" s="65"/>
      <c r="AA50" s="2"/>
      <c r="AB50" s="50"/>
      <c r="AC50" s="2"/>
      <c r="AD50" s="2"/>
      <c r="AE50" s="2"/>
      <c r="AF50" s="2"/>
      <c r="AG50" s="2"/>
    </row>
    <row r="51" spans="2:39" s="6"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2"/>
      <c r="Z51" s="65"/>
      <c r="AA51" s="2"/>
      <c r="AB51" s="50"/>
      <c r="AC51" s="2"/>
      <c r="AD51" s="2"/>
      <c r="AE51" s="2"/>
      <c r="AF51" s="2"/>
      <c r="AG51" s="2"/>
    </row>
    <row r="52" spans="2:39"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1"/>
      <c r="Z52" s="61"/>
      <c r="AA52" s="1"/>
      <c r="AB52" s="46"/>
      <c r="AC52" s="1"/>
      <c r="AD52" s="1"/>
      <c r="AE52" s="1"/>
      <c r="AF52" s="4"/>
      <c r="AG52" s="4"/>
    </row>
    <row r="53" spans="2:39"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1"/>
      <c r="Z53" s="61"/>
      <c r="AA53" s="1"/>
      <c r="AB53" s="46"/>
      <c r="AC53" s="1"/>
      <c r="AD53" s="1"/>
      <c r="AE53" s="1"/>
      <c r="AF53" s="4"/>
      <c r="AG53" s="4"/>
    </row>
    <row r="54" spans="2:39" x14ac:dyDescent="0.25">
      <c r="B54" s="276"/>
      <c r="C54" s="276"/>
      <c r="D54" s="276"/>
      <c r="E54" s="276"/>
      <c r="F54" s="276"/>
      <c r="G54" s="276"/>
      <c r="H54" s="276"/>
      <c r="I54" s="276"/>
      <c r="J54" s="276"/>
      <c r="K54" s="276"/>
      <c r="L54" s="276"/>
      <c r="M54" s="276"/>
      <c r="N54" s="276"/>
      <c r="O54" s="276"/>
      <c r="P54" s="276"/>
      <c r="Q54" s="277"/>
      <c r="R54" s="277"/>
      <c r="S54" s="276"/>
      <c r="T54" s="276"/>
      <c r="U54" s="276"/>
      <c r="V54" s="276"/>
      <c r="W54" s="276"/>
      <c r="X54" s="276"/>
    </row>
    <row r="55" spans="2:39" x14ac:dyDescent="0.25">
      <c r="B55" s="276"/>
      <c r="C55" s="276"/>
      <c r="D55" s="276"/>
      <c r="E55" s="276"/>
      <c r="F55" s="276"/>
      <c r="G55" s="276"/>
      <c r="H55" s="276"/>
      <c r="I55" s="276"/>
      <c r="J55" s="276"/>
      <c r="K55" s="276"/>
      <c r="L55" s="276"/>
      <c r="M55" s="276"/>
      <c r="N55" s="276"/>
      <c r="O55" s="276"/>
      <c r="P55" s="276"/>
      <c r="Q55" s="277"/>
      <c r="R55" s="277"/>
      <c r="S55" s="276"/>
      <c r="T55" s="276"/>
      <c r="U55" s="276"/>
      <c r="V55" s="276"/>
      <c r="W55" s="276"/>
      <c r="X55" s="276"/>
    </row>
    <row r="56" spans="2:39" x14ac:dyDescent="0.25">
      <c r="B56" s="276"/>
      <c r="C56" s="276"/>
      <c r="D56" s="276"/>
      <c r="E56" s="276"/>
      <c r="F56" s="276"/>
      <c r="G56" s="276"/>
      <c r="H56" s="276"/>
      <c r="I56" s="276"/>
      <c r="J56" s="276"/>
      <c r="K56" s="276"/>
      <c r="L56" s="276"/>
      <c r="M56" s="276"/>
      <c r="N56" s="276"/>
      <c r="O56" s="276"/>
      <c r="P56" s="276"/>
      <c r="Q56" s="277"/>
      <c r="R56" s="277"/>
      <c r="S56" s="276"/>
      <c r="T56" s="276"/>
      <c r="U56" s="276"/>
      <c r="V56" s="276"/>
      <c r="W56" s="276"/>
      <c r="X56" s="276"/>
    </row>
    <row r="57" spans="2:39" x14ac:dyDescent="0.25">
      <c r="B57" s="276"/>
      <c r="C57" s="276"/>
      <c r="D57" s="276"/>
      <c r="E57" s="276"/>
      <c r="F57" s="276"/>
      <c r="G57" s="276"/>
      <c r="H57" s="276"/>
      <c r="I57" s="276"/>
      <c r="J57" s="276"/>
      <c r="K57" s="276"/>
      <c r="L57" s="276"/>
      <c r="M57" s="276"/>
      <c r="N57" s="276"/>
      <c r="O57" s="276"/>
      <c r="P57" s="276"/>
      <c r="Q57" s="277"/>
      <c r="R57" s="277"/>
      <c r="S57" s="276"/>
      <c r="T57" s="276"/>
      <c r="U57" s="276"/>
      <c r="V57" s="276"/>
      <c r="W57" s="276"/>
      <c r="X57" s="276"/>
    </row>
  </sheetData>
  <sheetProtection algorithmName="SHA-512" hashValue="VKTU9bRNo4MEEPg06U+iSazhPV8zK138yyraTj71JhbDmuxgsuEhs1j6TSEMAUdOJp9KXSHalXfYIJu6laNILQ==" saltValue="8HdOTRhxtZwy58Bf5Z+YBw==" spinCount="100000" sheet="1"/>
  <mergeCells count="178">
    <mergeCell ref="AF21:AG21"/>
    <mergeCell ref="AL46:AM46"/>
    <mergeCell ref="W48:X48"/>
    <mergeCell ref="W49:X49"/>
    <mergeCell ref="K46:L46"/>
    <mergeCell ref="N46:O46"/>
    <mergeCell ref="S46:T46"/>
    <mergeCell ref="W46:X46"/>
    <mergeCell ref="W47:X47"/>
    <mergeCell ref="AF43:AG43"/>
    <mergeCell ref="K44:L44"/>
    <mergeCell ref="N44:O44"/>
    <mergeCell ref="Q44:R44"/>
    <mergeCell ref="S44:T44"/>
    <mergeCell ref="U44:V44"/>
    <mergeCell ref="W44:X44"/>
    <mergeCell ref="AF44:AG44"/>
    <mergeCell ref="W43:X43"/>
    <mergeCell ref="S43:T43"/>
    <mergeCell ref="U42:V42"/>
    <mergeCell ref="U43:V43"/>
    <mergeCell ref="W39:X39"/>
    <mergeCell ref="W40:X40"/>
    <mergeCell ref="U40:V40"/>
    <mergeCell ref="S18:T18"/>
    <mergeCell ref="S19:T19"/>
    <mergeCell ref="S38:T38"/>
    <mergeCell ref="Q23:R23"/>
    <mergeCell ref="Q17:R17"/>
    <mergeCell ref="AF41:AG41"/>
    <mergeCell ref="AF42:AG42"/>
    <mergeCell ref="W14:X14"/>
    <mergeCell ref="W41:X41"/>
    <mergeCell ref="W42:X42"/>
    <mergeCell ref="AF39:AG39"/>
    <mergeCell ref="AF40:AG40"/>
    <mergeCell ref="AF37:AG37"/>
    <mergeCell ref="AF38:AG38"/>
    <mergeCell ref="W37:X37"/>
    <mergeCell ref="W38:X38"/>
    <mergeCell ref="AF35:AG35"/>
    <mergeCell ref="AF36:AG36"/>
    <mergeCell ref="W35:X35"/>
    <mergeCell ref="W36:X36"/>
    <mergeCell ref="AF31:AG31"/>
    <mergeCell ref="AF32:AG32"/>
    <mergeCell ref="W31:X31"/>
    <mergeCell ref="W32:X32"/>
    <mergeCell ref="U41:V41"/>
    <mergeCell ref="Q40:R40"/>
    <mergeCell ref="Q41:R41"/>
    <mergeCell ref="S40:T40"/>
    <mergeCell ref="S41:T41"/>
    <mergeCell ref="Q39:R39"/>
    <mergeCell ref="S39:T39"/>
    <mergeCell ref="Q42:R42"/>
    <mergeCell ref="Q43:R43"/>
    <mergeCell ref="S42:T42"/>
    <mergeCell ref="U38:V38"/>
    <mergeCell ref="U39:V39"/>
    <mergeCell ref="Q38:R38"/>
    <mergeCell ref="AF33:AG33"/>
    <mergeCell ref="AF34:AG34"/>
    <mergeCell ref="Q36:R36"/>
    <mergeCell ref="Q37:R37"/>
    <mergeCell ref="S36:T36"/>
    <mergeCell ref="S37:T37"/>
    <mergeCell ref="U36:V36"/>
    <mergeCell ref="U37:V37"/>
    <mergeCell ref="W33:X33"/>
    <mergeCell ref="W34:X34"/>
    <mergeCell ref="U32:V32"/>
    <mergeCell ref="Q34:R34"/>
    <mergeCell ref="Q35:R35"/>
    <mergeCell ref="S34:T34"/>
    <mergeCell ref="S35:T35"/>
    <mergeCell ref="U34:V34"/>
    <mergeCell ref="U35:V35"/>
    <mergeCell ref="U33:V33"/>
    <mergeCell ref="W29:X29"/>
    <mergeCell ref="W30:X30"/>
    <mergeCell ref="Q32:R32"/>
    <mergeCell ref="Q33:R33"/>
    <mergeCell ref="S32:T32"/>
    <mergeCell ref="S33:T33"/>
    <mergeCell ref="Q31:R31"/>
    <mergeCell ref="S30:T30"/>
    <mergeCell ref="S31:T31"/>
    <mergeCell ref="U30:V30"/>
    <mergeCell ref="U31:V31"/>
    <mergeCell ref="U26:V26"/>
    <mergeCell ref="U27:V27"/>
    <mergeCell ref="AF28:AG28"/>
    <mergeCell ref="Q30:R30"/>
    <mergeCell ref="W28:X28"/>
    <mergeCell ref="AF29:AG29"/>
    <mergeCell ref="AF30:AG30"/>
    <mergeCell ref="AF26:AG26"/>
    <mergeCell ref="AF27:AG27"/>
    <mergeCell ref="Q28:R28"/>
    <mergeCell ref="Q29:R29"/>
    <mergeCell ref="S28:T28"/>
    <mergeCell ref="S29:T29"/>
    <mergeCell ref="U28:V28"/>
    <mergeCell ref="U29:V29"/>
    <mergeCell ref="W26:X26"/>
    <mergeCell ref="W27:X27"/>
    <mergeCell ref="Q26:R26"/>
    <mergeCell ref="Q27:R27"/>
    <mergeCell ref="S26:T26"/>
    <mergeCell ref="S27:T27"/>
    <mergeCell ref="U24:V24"/>
    <mergeCell ref="U25:V25"/>
    <mergeCell ref="W23:X23"/>
    <mergeCell ref="AF24:AG24"/>
    <mergeCell ref="W24:X24"/>
    <mergeCell ref="AF25:AG25"/>
    <mergeCell ref="W25:X25"/>
    <mergeCell ref="Q24:R24"/>
    <mergeCell ref="Q25:R25"/>
    <mergeCell ref="S24:T24"/>
    <mergeCell ref="S25:T25"/>
    <mergeCell ref="S23:T23"/>
    <mergeCell ref="U22:V22"/>
    <mergeCell ref="U23:V23"/>
    <mergeCell ref="AF23:AG23"/>
    <mergeCell ref="Q18:R18"/>
    <mergeCell ref="Q19:R19"/>
    <mergeCell ref="AF19:AG19"/>
    <mergeCell ref="W21:X21"/>
    <mergeCell ref="Q21:R21"/>
    <mergeCell ref="S20:T20"/>
    <mergeCell ref="S21:T21"/>
    <mergeCell ref="U20:V20"/>
    <mergeCell ref="AF20:AG20"/>
    <mergeCell ref="W20:X20"/>
    <mergeCell ref="Q22:R22"/>
    <mergeCell ref="W22:X22"/>
    <mergeCell ref="S22:T22"/>
    <mergeCell ref="AF22:AG22"/>
    <mergeCell ref="AF18:AG18"/>
    <mergeCell ref="U21:V21"/>
    <mergeCell ref="Q20:R20"/>
    <mergeCell ref="W18:X18"/>
    <mergeCell ref="W19:X19"/>
    <mergeCell ref="U18:V18"/>
    <mergeCell ref="U19:V19"/>
    <mergeCell ref="U17:V17"/>
    <mergeCell ref="Q15:R15"/>
    <mergeCell ref="Q16:R16"/>
    <mergeCell ref="AF17:AG17"/>
    <mergeCell ref="W16:X16"/>
    <mergeCell ref="U15:V15"/>
    <mergeCell ref="W15:X15"/>
    <mergeCell ref="AF16:AG16"/>
    <mergeCell ref="AF15:AG15"/>
    <mergeCell ref="U16:V16"/>
    <mergeCell ref="S15:T15"/>
    <mergeCell ref="S16:T16"/>
    <mergeCell ref="S17:T17"/>
    <mergeCell ref="W17:X17"/>
    <mergeCell ref="H8:L8"/>
    <mergeCell ref="Q11:R11"/>
    <mergeCell ref="H5:L5"/>
    <mergeCell ref="M5:O5"/>
    <mergeCell ref="H6:L6"/>
    <mergeCell ref="H7:L7"/>
    <mergeCell ref="AF13:AG13"/>
    <mergeCell ref="AF14:AG14"/>
    <mergeCell ref="W11:X11"/>
    <mergeCell ref="Q13:R13"/>
    <mergeCell ref="U13:V13"/>
    <mergeCell ref="U14:V14"/>
    <mergeCell ref="U11:V11"/>
    <mergeCell ref="Q14:R14"/>
    <mergeCell ref="W13:X13"/>
    <mergeCell ref="S13:T13"/>
    <mergeCell ref="S14:T14"/>
  </mergeCells>
  <conditionalFormatting sqref="B13:B43">
    <cfRule type="expression" dxfId="23" priority="1" stopIfTrue="1">
      <formula>WEEKDAY(C13)=7</formula>
    </cfRule>
    <cfRule type="expression" dxfId="22" priority="2" stopIfTrue="1">
      <formula>WEEKDAY(C13)=1</formula>
    </cfRule>
  </conditionalFormatting>
  <conditionalFormatting sqref="C13:C43">
    <cfRule type="expression" dxfId="21" priority="3" stopIfTrue="1">
      <formula>WEEKDAY(C13)=7</formula>
    </cfRule>
    <cfRule type="expression" dxfId="20" priority="4" stopIfTrue="1">
      <formula>WEEKDAY(C13)=1</formula>
    </cfRule>
  </conditionalFormatting>
  <conditionalFormatting sqref="D13:D43">
    <cfRule type="expression" dxfId="19" priority="5" stopIfTrue="1">
      <formula>WEEKDAY(C13)=7</formula>
    </cfRule>
    <cfRule type="expression" dxfId="18" priority="6" stopIfTrue="1">
      <formula>WEEKDAY(C13)=1</formula>
    </cfRule>
  </conditionalFormatting>
  <conditionalFormatting sqref="U13:U43 W13:W43 S13:S43 E13:Q43">
    <cfRule type="expression" dxfId="17" priority="7" stopIfTrue="1">
      <formula>WEEKDAY($C13)=7</formula>
    </cfRule>
    <cfRule type="expression" dxfId="16" priority="8" stopIfTrue="1">
      <formula>WEEKDAY($C13)=1</formula>
    </cfRule>
  </conditionalFormatting>
  <pageMargins left="0" right="0" top="0" bottom="0" header="0" footer="0"/>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pageSetUpPr fitToPage="1"/>
  </sheetPr>
  <dimension ref="A1:AX64"/>
  <sheetViews>
    <sheetView showGridLines="0" showZeros="0" zoomScale="85" zoomScaleNormal="85" workbookViewId="0">
      <pane ySplit="12" topLeftCell="A13" activePane="bottomLeft" state="frozen"/>
      <selection activeCell="D8" sqref="D8"/>
      <selection pane="bottomLeft" activeCell="H22" sqref="H22"/>
    </sheetView>
  </sheetViews>
  <sheetFormatPr baseColWidth="10" defaultRowHeight="12.5" x14ac:dyDescent="0.25"/>
  <cols>
    <col min="1" max="1" width="1.26953125" hidden="1" customWidth="1"/>
    <col min="2" max="2" width="3.26953125" customWidth="1"/>
    <col min="3" max="3" width="1.26953125" customWidth="1"/>
    <col min="4" max="4" width="3.81640625" customWidth="1"/>
    <col min="5" max="7" width="3.7265625" customWidth="1"/>
    <col min="8" max="8" width="100.54296875" customWidth="1"/>
    <col min="9" max="9" width="1.7265625" customWidth="1"/>
    <col min="10" max="10" width="6" customWidth="1"/>
    <col min="11" max="12" width="6.26953125" customWidth="1"/>
    <col min="13" max="14" width="8.7265625" customWidth="1"/>
    <col min="15" max="15" width="6.26953125" customWidth="1"/>
    <col min="16" max="16" width="1.7265625" customWidth="1"/>
    <col min="17" max="17" width="3.453125" style="3" customWidth="1"/>
    <col min="18" max="18" width="4.1796875" style="3" customWidth="1"/>
    <col min="19" max="24" width="4.1796875" customWidth="1"/>
    <col min="25" max="25" width="0.81640625" customWidth="1"/>
    <col min="26" max="26" width="8" style="66" customWidth="1"/>
    <col min="27" max="27" width="4.26953125" hidden="1" customWidth="1"/>
    <col min="28" max="28" width="5.7265625" style="51" hidden="1" customWidth="1"/>
    <col min="29" max="31" width="3.453125" hidden="1" customWidth="1"/>
    <col min="32" max="33" width="3.453125" style="3" hidden="1" customWidth="1"/>
    <col min="34" max="34" width="3.1796875" hidden="1" customWidth="1"/>
    <col min="35" max="35" width="8.26953125" hidden="1" customWidth="1"/>
    <col min="36" max="47" width="11.453125" hidden="1" customWidth="1"/>
    <col min="48" max="48" width="6.453125" hidden="1" customWidth="1"/>
    <col min="49" max="49" width="3.81640625" hidden="1" customWidth="1"/>
    <col min="50" max="50" width="11.54296875" hidden="1" customWidth="1"/>
    <col min="51" max="54" width="0" hidden="1" customWidth="1"/>
  </cols>
  <sheetData>
    <row r="1" spans="2:50" ht="6" customHeight="1" x14ac:dyDescent="0.25">
      <c r="B1" s="28"/>
      <c r="C1" s="29"/>
      <c r="D1" s="29"/>
      <c r="E1" s="29"/>
      <c r="F1" s="29"/>
      <c r="G1" s="29"/>
      <c r="H1" s="29"/>
      <c r="I1" s="29"/>
      <c r="J1" s="29"/>
      <c r="K1" s="29"/>
      <c r="L1" s="29"/>
      <c r="M1" s="29"/>
      <c r="N1" s="29"/>
      <c r="O1" s="29"/>
      <c r="P1" s="29"/>
      <c r="Q1" s="30"/>
      <c r="R1" s="30"/>
      <c r="S1" s="29"/>
      <c r="T1" s="29"/>
      <c r="U1" s="29"/>
      <c r="V1" s="29"/>
      <c r="W1" s="29"/>
      <c r="X1" s="145"/>
      <c r="Y1" s="11"/>
      <c r="Z1" s="57"/>
      <c r="AA1" s="11"/>
      <c r="AB1" s="39"/>
      <c r="AC1" s="11"/>
      <c r="AD1" s="11"/>
      <c r="AE1" s="11"/>
      <c r="AF1" s="12"/>
      <c r="AG1" s="12"/>
    </row>
    <row r="2" spans="2:50" ht="17.25" customHeight="1" x14ac:dyDescent="0.4">
      <c r="B2" s="264" t="s">
        <v>23</v>
      </c>
      <c r="C2" s="265"/>
      <c r="D2" s="266"/>
      <c r="E2" s="266"/>
      <c r="F2" s="266"/>
      <c r="G2" s="266"/>
      <c r="H2" s="266"/>
      <c r="I2" s="266"/>
      <c r="J2" s="266"/>
      <c r="K2" s="266"/>
      <c r="L2" s="266"/>
      <c r="M2" s="266"/>
      <c r="N2" s="266"/>
      <c r="O2" s="266"/>
      <c r="P2" s="267"/>
      <c r="Q2" s="268" t="str">
        <f>Persönliche_Daten!F18&amp;" "&amp;Persönliche_Daten!F2</f>
        <v>November 2026</v>
      </c>
      <c r="R2" s="269"/>
      <c r="S2" s="270"/>
      <c r="T2" s="270"/>
      <c r="U2" s="270"/>
      <c r="V2" s="270"/>
      <c r="W2" s="270"/>
      <c r="X2" s="271"/>
      <c r="Y2" s="374"/>
      <c r="Z2" s="375"/>
      <c r="AA2" s="374"/>
      <c r="AB2" s="376"/>
      <c r="AC2" s="377"/>
      <c r="AD2" s="377"/>
      <c r="AE2" s="377"/>
      <c r="AF2" s="378"/>
      <c r="AG2" s="378"/>
      <c r="AH2" s="276"/>
      <c r="AI2" s="276"/>
      <c r="AJ2" s="276"/>
      <c r="AK2" s="276"/>
      <c r="AL2" s="276"/>
      <c r="AM2" s="276"/>
      <c r="AN2" s="276"/>
      <c r="AO2" s="276"/>
      <c r="AP2" s="276"/>
      <c r="AQ2" s="276"/>
      <c r="AR2" s="276"/>
      <c r="AS2" s="276"/>
      <c r="AT2" s="276"/>
      <c r="AU2" s="276"/>
      <c r="AV2" s="276"/>
      <c r="AW2" s="276"/>
      <c r="AX2" s="276"/>
    </row>
    <row r="3" spans="2:50"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379"/>
      <c r="Z3" s="380"/>
      <c r="AA3" s="379"/>
      <c r="AB3" s="381"/>
      <c r="AC3" s="379"/>
      <c r="AD3" s="379"/>
      <c r="AE3" s="379"/>
      <c r="AF3" s="382"/>
      <c r="AG3" s="382"/>
      <c r="AH3" s="276"/>
      <c r="AI3" s="276"/>
      <c r="AJ3" s="276"/>
      <c r="AK3" s="276"/>
      <c r="AL3" s="276"/>
      <c r="AM3" s="276"/>
      <c r="AN3" s="276"/>
      <c r="AO3" s="276"/>
      <c r="AP3" s="276"/>
      <c r="AQ3" s="276"/>
      <c r="AR3" s="276"/>
      <c r="AS3" s="276"/>
      <c r="AT3" s="276"/>
      <c r="AU3" s="276"/>
      <c r="AV3" s="276"/>
      <c r="AW3" s="276"/>
      <c r="AX3" s="276"/>
    </row>
    <row r="4" spans="2:50"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379"/>
      <c r="Z4" s="380"/>
      <c r="AA4" s="379"/>
      <c r="AB4" s="381"/>
      <c r="AC4" s="379"/>
      <c r="AD4" s="379"/>
      <c r="AE4" s="379"/>
      <c r="AF4" s="382"/>
      <c r="AG4" s="382"/>
      <c r="AH4" s="276"/>
      <c r="AI4" s="276"/>
      <c r="AJ4" s="276"/>
      <c r="AK4" s="276"/>
      <c r="AL4" s="276"/>
      <c r="AM4" s="276"/>
      <c r="AN4" s="276"/>
      <c r="AO4" s="276"/>
      <c r="AP4" s="276"/>
      <c r="AQ4" s="276"/>
      <c r="AR4" s="276"/>
      <c r="AS4" s="276"/>
      <c r="AT4" s="276"/>
      <c r="AU4" s="276"/>
      <c r="AV4" s="276"/>
      <c r="AW4" s="276"/>
      <c r="AX4" s="276"/>
    </row>
    <row r="5" spans="2:50"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379"/>
      <c r="Z5" s="380"/>
      <c r="AA5" s="379"/>
      <c r="AB5" s="381"/>
      <c r="AC5" s="379"/>
      <c r="AD5" s="379"/>
      <c r="AE5" s="379"/>
      <c r="AF5" s="382"/>
      <c r="AG5" s="383"/>
      <c r="AH5" s="276"/>
      <c r="AI5" s="276"/>
      <c r="AJ5" s="276"/>
      <c r="AK5" s="276"/>
      <c r="AL5" s="276"/>
      <c r="AM5" s="276"/>
      <c r="AN5" s="276"/>
      <c r="AO5" s="276"/>
      <c r="AP5" s="276"/>
      <c r="AQ5" s="276"/>
      <c r="AR5" s="276"/>
      <c r="AS5" s="276"/>
      <c r="AT5" s="276"/>
      <c r="AU5" s="276"/>
      <c r="AV5" s="276"/>
      <c r="AW5" s="276"/>
      <c r="AX5" s="276"/>
    </row>
    <row r="6" spans="2:50"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384"/>
      <c r="Z6" s="385"/>
      <c r="AA6" s="384"/>
      <c r="AB6" s="386"/>
      <c r="AC6" s="384"/>
      <c r="AD6" s="384"/>
      <c r="AE6" s="384"/>
      <c r="AF6" s="384"/>
      <c r="AG6" s="387"/>
      <c r="AH6" s="276"/>
      <c r="AI6" s="276"/>
      <c r="AJ6" s="276"/>
      <c r="AK6" s="276"/>
      <c r="AL6" s="276"/>
      <c r="AM6" s="276"/>
      <c r="AN6" s="276"/>
      <c r="AO6" s="276"/>
      <c r="AP6" s="276"/>
      <c r="AQ6" s="276"/>
      <c r="AR6" s="276"/>
      <c r="AS6" s="276"/>
      <c r="AT6" s="276"/>
      <c r="AU6" s="276"/>
      <c r="AV6" s="276"/>
      <c r="AW6" s="276"/>
      <c r="AX6" s="276"/>
    </row>
    <row r="7" spans="2:50"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388"/>
      <c r="Z7" s="389"/>
      <c r="AA7" s="388"/>
      <c r="AB7" s="390"/>
      <c r="AC7" s="388"/>
      <c r="AD7" s="388"/>
      <c r="AE7" s="388"/>
      <c r="AF7" s="391"/>
      <c r="AG7" s="388"/>
      <c r="AH7" s="276"/>
      <c r="AI7" s="276"/>
      <c r="AJ7" s="276"/>
      <c r="AK7" s="276"/>
      <c r="AL7" s="276"/>
      <c r="AM7" s="276"/>
      <c r="AN7" s="276"/>
      <c r="AO7" s="276"/>
      <c r="AP7" s="276"/>
      <c r="AQ7" s="276"/>
      <c r="AR7" s="276"/>
      <c r="AS7" s="276"/>
      <c r="AT7" s="276"/>
      <c r="AU7" s="276"/>
      <c r="AV7" s="276"/>
      <c r="AW7" s="276"/>
      <c r="AX7" s="276"/>
    </row>
    <row r="8" spans="2:50" ht="15" customHeight="1" x14ac:dyDescent="0.25">
      <c r="B8" s="288" t="s">
        <v>15</v>
      </c>
      <c r="C8" s="289"/>
      <c r="D8" s="290"/>
      <c r="E8" s="290"/>
      <c r="F8" s="290"/>
      <c r="G8" s="290"/>
      <c r="H8" s="480">
        <f>Persönliche_Daten!D10</f>
        <v>0</v>
      </c>
      <c r="I8" s="481"/>
      <c r="J8" s="481"/>
      <c r="K8" s="481"/>
      <c r="L8" s="481"/>
      <c r="M8" s="207"/>
      <c r="N8" s="304" t="s">
        <v>37</v>
      </c>
      <c r="O8" s="305">
        <f>Jahresübersicht!H21</f>
        <v>0</v>
      </c>
      <c r="P8" s="282"/>
      <c r="Q8" s="301" t="s">
        <v>24</v>
      </c>
      <c r="R8" s="306">
        <f>Persönliche_Daten!G18</f>
        <v>0</v>
      </c>
      <c r="S8" s="306">
        <f>Persönliche_Daten!H18</f>
        <v>0</v>
      </c>
      <c r="T8" s="306">
        <f>Persönliche_Daten!I18</f>
        <v>0</v>
      </c>
      <c r="U8" s="306">
        <f>Persönliche_Daten!J18</f>
        <v>0</v>
      </c>
      <c r="V8" s="306">
        <f>Persönliche_Daten!K18</f>
        <v>0</v>
      </c>
      <c r="W8" s="306">
        <f>Persönliche_Daten!L18</f>
        <v>0</v>
      </c>
      <c r="X8" s="307">
        <f>Persönliche_Daten!M18</f>
        <v>0</v>
      </c>
      <c r="Y8" s="392"/>
      <c r="Z8" s="393"/>
      <c r="AA8" s="392"/>
      <c r="AB8" s="394"/>
      <c r="AC8" s="392"/>
      <c r="AD8" s="392"/>
      <c r="AE8" s="392"/>
      <c r="AF8" s="391"/>
      <c r="AG8" s="392"/>
      <c r="AH8" s="276"/>
      <c r="AI8" s="276"/>
      <c r="AJ8" s="276"/>
      <c r="AK8" s="276"/>
      <c r="AL8" s="276"/>
      <c r="AM8" s="276"/>
      <c r="AN8" s="276"/>
      <c r="AO8" s="276"/>
      <c r="AP8" s="276"/>
      <c r="AQ8" s="276"/>
      <c r="AR8" s="276"/>
      <c r="AS8" s="276"/>
      <c r="AT8" s="276"/>
      <c r="AU8" s="276"/>
      <c r="AV8" s="276"/>
      <c r="AW8" s="276"/>
      <c r="AX8" s="276"/>
    </row>
    <row r="9" spans="2:50"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379"/>
      <c r="Z9" s="380"/>
      <c r="AA9" s="379"/>
      <c r="AB9" s="381"/>
      <c r="AC9" s="379"/>
      <c r="AD9" s="379"/>
      <c r="AE9" s="379"/>
      <c r="AF9" s="382"/>
      <c r="AG9" s="382"/>
      <c r="AH9" s="276"/>
      <c r="AI9" s="276"/>
      <c r="AJ9" s="276"/>
      <c r="AK9" s="276"/>
      <c r="AL9" s="276"/>
      <c r="AM9" s="276"/>
      <c r="AN9" s="276"/>
      <c r="AO9" s="276"/>
      <c r="AP9" s="276"/>
      <c r="AQ9" s="276"/>
      <c r="AR9" s="276"/>
      <c r="AS9" s="276"/>
      <c r="AT9" s="276"/>
      <c r="AU9" s="276"/>
      <c r="AV9" s="276"/>
      <c r="AW9" s="276"/>
      <c r="AX9" s="276"/>
    </row>
    <row r="10" spans="2:50"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382"/>
      <c r="Z10" s="395" t="s">
        <v>38</v>
      </c>
      <c r="AA10" s="382"/>
      <c r="AB10" s="396"/>
      <c r="AC10" s="382"/>
      <c r="AD10" s="382"/>
      <c r="AE10" s="382"/>
      <c r="AF10" s="382"/>
      <c r="AG10" s="382"/>
      <c r="AH10" s="276"/>
      <c r="AI10" s="276"/>
      <c r="AJ10" s="276"/>
      <c r="AK10" s="276"/>
      <c r="AL10" s="276"/>
      <c r="AM10" s="276"/>
      <c r="AN10" s="276"/>
      <c r="AO10" s="276"/>
      <c r="AP10" s="276"/>
      <c r="AQ10" s="276"/>
      <c r="AR10" s="276"/>
      <c r="AS10" s="276"/>
      <c r="AT10" s="276"/>
      <c r="AU10" s="276"/>
      <c r="AV10" s="276"/>
      <c r="AW10" s="276"/>
      <c r="AX10" s="276"/>
    </row>
    <row r="11" spans="2:50" ht="36.75" customHeight="1" x14ac:dyDescent="0.25">
      <c r="B11" s="315" t="s">
        <v>17</v>
      </c>
      <c r="C11" s="295"/>
      <c r="D11" s="296"/>
      <c r="E11" s="316" t="s">
        <v>10</v>
      </c>
      <c r="F11" s="316" t="s">
        <v>2</v>
      </c>
      <c r="G11" s="316" t="s">
        <v>25</v>
      </c>
      <c r="H11" s="317" t="s">
        <v>18</v>
      </c>
      <c r="I11" s="318"/>
      <c r="J11" s="319" t="s">
        <v>11</v>
      </c>
      <c r="K11" s="320" t="s">
        <v>12</v>
      </c>
      <c r="L11" s="321" t="s">
        <v>110</v>
      </c>
      <c r="M11" s="296" t="s">
        <v>11</v>
      </c>
      <c r="N11" s="322" t="s">
        <v>12</v>
      </c>
      <c r="O11" s="323" t="s">
        <v>110</v>
      </c>
      <c r="P11" s="324"/>
      <c r="Q11" s="490" t="s">
        <v>20</v>
      </c>
      <c r="R11" s="491"/>
      <c r="S11" s="296"/>
      <c r="T11" s="296" t="s">
        <v>21</v>
      </c>
      <c r="U11" s="476" t="s">
        <v>111</v>
      </c>
      <c r="V11" s="476"/>
      <c r="W11" s="476" t="s">
        <v>22</v>
      </c>
      <c r="X11" s="477"/>
      <c r="Y11" s="387"/>
      <c r="Z11" s="397" t="s">
        <v>39</v>
      </c>
      <c r="AA11" s="387"/>
      <c r="AB11" s="398"/>
      <c r="AC11" s="387"/>
      <c r="AD11" s="387"/>
      <c r="AE11" s="387"/>
      <c r="AF11" s="399"/>
      <c r="AG11" s="399"/>
      <c r="AH11" s="276"/>
      <c r="AI11" s="276"/>
      <c r="AJ11" s="276"/>
      <c r="AK11" s="276"/>
      <c r="AL11" s="276"/>
      <c r="AM11" s="400" t="s">
        <v>100</v>
      </c>
      <c r="AN11" s="276"/>
      <c r="AO11" s="276"/>
      <c r="AP11" s="276"/>
      <c r="AQ11" s="276" t="s">
        <v>91</v>
      </c>
      <c r="AR11" s="276"/>
      <c r="AS11" s="276"/>
      <c r="AT11" s="276"/>
      <c r="AU11" s="276" t="s">
        <v>90</v>
      </c>
      <c r="AV11" s="401" t="s">
        <v>84</v>
      </c>
      <c r="AW11" s="276" t="s">
        <v>86</v>
      </c>
      <c r="AX11" s="276"/>
    </row>
    <row r="12" spans="2:50"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282"/>
      <c r="Z12" s="366">
        <f>W48</f>
        <v>0</v>
      </c>
      <c r="AA12" s="282"/>
      <c r="AB12" s="367" t="s">
        <v>2</v>
      </c>
      <c r="AC12" s="282"/>
      <c r="AD12" s="282"/>
      <c r="AE12" s="282"/>
      <c r="AF12" s="309"/>
      <c r="AG12" s="309"/>
      <c r="AH12" s="276"/>
      <c r="AI12" s="402"/>
      <c r="AJ12" s="276"/>
      <c r="AK12" s="276"/>
      <c r="AL12" s="276"/>
      <c r="AM12" s="276"/>
      <c r="AN12" s="403" t="s">
        <v>81</v>
      </c>
      <c r="AO12" s="403" t="s">
        <v>82</v>
      </c>
      <c r="AP12" s="403" t="s">
        <v>83</v>
      </c>
      <c r="AQ12" s="403" t="s">
        <v>84</v>
      </c>
      <c r="AR12" s="404" t="s">
        <v>81</v>
      </c>
      <c r="AS12" s="404" t="s">
        <v>82</v>
      </c>
      <c r="AT12" s="404" t="s">
        <v>83</v>
      </c>
      <c r="AU12" s="403" t="s">
        <v>84</v>
      </c>
      <c r="AV12" s="405" t="s">
        <v>22</v>
      </c>
      <c r="AW12" s="276" t="s">
        <v>85</v>
      </c>
      <c r="AX12" s="276"/>
    </row>
    <row r="13" spans="2:50" s="6" customFormat="1" ht="21.75" customHeight="1" x14ac:dyDescent="0.25">
      <c r="B13" s="328">
        <f>Persönliche_Daten!AB15</f>
        <v>46327</v>
      </c>
      <c r="C13" s="329">
        <f>WEEKDAY(B13)</f>
        <v>1</v>
      </c>
      <c r="D13" s="330">
        <f>Persönliche_Daten!AB5</f>
        <v>46023</v>
      </c>
      <c r="E13" s="263" t="s">
        <v>69</v>
      </c>
      <c r="F13" s="31"/>
      <c r="G13" s="31"/>
      <c r="H13" s="32" t="s">
        <v>78</v>
      </c>
      <c r="I13" s="25"/>
      <c r="J13" s="34"/>
      <c r="K13" s="33"/>
      <c r="L13" s="340">
        <f>(K13-J13)*24</f>
        <v>0</v>
      </c>
      <c r="M13" s="34"/>
      <c r="N13" s="34"/>
      <c r="O13" s="340">
        <f>(N13-M13)*24</f>
        <v>0</v>
      </c>
      <c r="P13" s="410"/>
      <c r="Q13" s="473">
        <f>IF(AW13&gt;0,0,IF(D13=Persönliche_Daten!$D$24,Persönliche_Daten!$H$24,IF(D13=Persönliche_Daten!$D$26,Persönliche_Daten!$H$26,IF(C13=2,Persönliche_Daten!$G$18,IF(C13=3,Persönliche_Daten!$H$18,IF(C13=4,Persönliche_Daten!$I$18,IF(C13=5,Persönliche_Daten!$J$18,IF(C13=6,Persönliche_Daten!$K$18))))))+IF(C13=7,Persönliche_Daten!$L$18,IF(C13=1,Persönliche_Daten!$M$18,0))))</f>
        <v>0</v>
      </c>
      <c r="R13" s="474"/>
      <c r="S13" s="475">
        <f>IF(F13&gt;" ",0,IF(G13&gt;" ",0,IF(AV13&gt;10,10,ROUND(AV13-AM13,2))))</f>
        <v>0</v>
      </c>
      <c r="T13" s="474"/>
      <c r="U13" s="468">
        <f>IF(OR(Q13&gt;0,S13&lt;&gt;0),ROUND(S13-Q13,2),0)</f>
        <v>0</v>
      </c>
      <c r="V13" s="472"/>
      <c r="W13" s="468">
        <f>ROUND(U13,2)</f>
        <v>0</v>
      </c>
      <c r="X13" s="469"/>
      <c r="Y13" s="341"/>
      <c r="Z13" s="342">
        <f>Z12+U13</f>
        <v>0</v>
      </c>
      <c r="AA13" s="341"/>
      <c r="AB13" s="343">
        <f>IF(F13="x",1,0)</f>
        <v>0</v>
      </c>
      <c r="AC13" s="341"/>
      <c r="AD13" s="341"/>
      <c r="AE13" s="341"/>
      <c r="AF13" s="517"/>
      <c r="AG13" s="517"/>
      <c r="AH13" s="345"/>
      <c r="AI13" s="345"/>
      <c r="AJ13" s="341"/>
      <c r="AK13" s="335"/>
      <c r="AL13" s="335"/>
      <c r="AM13" s="335">
        <f>IF(AND(K13&gt;0,M13=K13),Persönliche_Daten!$AI$5,0)</f>
        <v>0</v>
      </c>
      <c r="AN13" s="335">
        <f>IF(L13&lt;6.01,L13,0)</f>
        <v>0</v>
      </c>
      <c r="AO13" s="335">
        <f>IF(AND(L13&gt;6,L13&lt;9.01),L13-Persönliche_Daten!$AG$5,0)</f>
        <v>0</v>
      </c>
      <c r="AP13" s="335">
        <f>IF(L13&gt;9,L13-Persönliche_Daten!$AH$5,0)</f>
        <v>0</v>
      </c>
      <c r="AQ13" s="335">
        <f>IF(AN13&gt;0,AN13,IF(AO13&gt;0,AO13,IF(AP13&gt;0,AP13,0)))</f>
        <v>0</v>
      </c>
      <c r="AR13" s="335">
        <f>IF(O13&lt;6.01,O13,0)</f>
        <v>0</v>
      </c>
      <c r="AS13" s="335">
        <f>IF(AND(O13&gt;6,O13&lt;9.01),O13-Persönliche_Daten!$AG$5,0)</f>
        <v>0</v>
      </c>
      <c r="AT13" s="335">
        <f>IF(O13&gt;9,O13-Persönliche_Daten!$AH$5,0)</f>
        <v>0</v>
      </c>
      <c r="AU13" s="335">
        <f>IF(AR13&gt;0,AR13,IF(AS13&gt;0,AS13,IF(AT13&gt;0,AT13,0)))</f>
        <v>0</v>
      </c>
      <c r="AV13" s="335">
        <f>AQ13+AU13</f>
        <v>0</v>
      </c>
      <c r="AW13" s="335">
        <f>IF(E13&gt;" ",1,IF(F13&gt;" ",1,IF(G13&gt;" ",1,0)))</f>
        <v>1</v>
      </c>
      <c r="AX13" s="335"/>
    </row>
    <row r="14" spans="2:50" s="6" customFormat="1" ht="21.75" customHeight="1" x14ac:dyDescent="0.25">
      <c r="B14" s="328">
        <f>B13+1</f>
        <v>46328</v>
      </c>
      <c r="C14" s="329">
        <f>WEEKDAY(B14)</f>
        <v>2</v>
      </c>
      <c r="D14" s="330">
        <f>D13+1</f>
        <v>46024</v>
      </c>
      <c r="E14" s="263"/>
      <c r="F14" s="31"/>
      <c r="G14" s="31"/>
      <c r="H14" s="32"/>
      <c r="I14" s="25"/>
      <c r="J14" s="33"/>
      <c r="K14" s="33"/>
      <c r="L14" s="340">
        <f t="shared" ref="L14:L43" si="0">(K14-J14)*24</f>
        <v>0</v>
      </c>
      <c r="M14" s="34"/>
      <c r="N14" s="34"/>
      <c r="O14" s="340">
        <f t="shared" ref="O14:O43" si="1">(N14-M14)*24</f>
        <v>0</v>
      </c>
      <c r="P14" s="410"/>
      <c r="Q14" s="473">
        <f>IF(AW14&gt;0,0,IF(D14=Persönliche_Daten!$D$24,Persönliche_Daten!$H$24,IF(D14=Persönliche_Daten!$D$26,Persönliche_Daten!$H$26,IF(C14=2,Persönliche_Daten!$G$18,IF(C14=3,Persönliche_Daten!$H$18,IF(C14=4,Persönliche_Daten!$I$18,IF(C14=5,Persönliche_Daten!$J$18,IF(C14=6,Persönliche_Daten!$K$18))))))+IF(C14=7,Persönliche_Daten!$L$18,IF(C14=1,Persönliche_Daten!$M$18,0))))</f>
        <v>0</v>
      </c>
      <c r="R14" s="474"/>
      <c r="S14" s="475">
        <f t="shared" ref="S14:S43" si="2">IF(F14&gt;" ",0,IF(G14&gt;" ",0,IF(AV14&gt;10,10,ROUND(AV14-AM14,2))))</f>
        <v>0</v>
      </c>
      <c r="T14" s="474"/>
      <c r="U14" s="468">
        <f t="shared" ref="U14:U42" si="3">IF(OR(Q14&gt;0,S14&lt;&gt;0),ROUND(S14-Q14,2),0)</f>
        <v>0</v>
      </c>
      <c r="V14" s="472"/>
      <c r="W14" s="468">
        <f>ROUND(U14+W13,2)</f>
        <v>0</v>
      </c>
      <c r="X14" s="469"/>
      <c r="Y14" s="341"/>
      <c r="Z14" s="342">
        <f>Z13+U14</f>
        <v>0</v>
      </c>
      <c r="AA14" s="341"/>
      <c r="AB14" s="343">
        <f t="shared" ref="AB14:AB43" si="4">IF(F14="x",1,0)</f>
        <v>0</v>
      </c>
      <c r="AC14" s="341"/>
      <c r="AD14" s="341"/>
      <c r="AE14" s="341"/>
      <c r="AF14" s="517"/>
      <c r="AG14" s="517"/>
      <c r="AH14" s="345"/>
      <c r="AI14" s="345"/>
      <c r="AJ14" s="341"/>
      <c r="AK14" s="335"/>
      <c r="AL14" s="335"/>
      <c r="AM14" s="335">
        <f>IF(AND(K14&gt;0,M14=K14),Persönliche_Daten!$AI$5,0)</f>
        <v>0</v>
      </c>
      <c r="AN14" s="335">
        <f t="shared" ref="AN14:AN43" si="5">IF(L14&lt;6.01,L14,0)</f>
        <v>0</v>
      </c>
      <c r="AO14" s="335">
        <f>IF(AND(L14&gt;6,L14&lt;9.01),L14-Persönliche_Daten!$AG$5,0)</f>
        <v>0</v>
      </c>
      <c r="AP14" s="335">
        <f>IF(L14&gt;9,L14-Persönliche_Daten!$AH$5,0)</f>
        <v>0</v>
      </c>
      <c r="AQ14" s="335">
        <f t="shared" ref="AQ14:AQ43" si="6">IF(AN14&gt;0,AN14,IF(AO14&gt;0,AO14,IF(AP14&gt;0,AP14,0)))</f>
        <v>0</v>
      </c>
      <c r="AR14" s="335">
        <f t="shared" ref="AR14:AR43" si="7">IF(O14&lt;6.01,O14,0)</f>
        <v>0</v>
      </c>
      <c r="AS14" s="335">
        <f>IF(AND(O14&gt;6,O14&lt;9.01),O14-Persönliche_Daten!$AG$5,0)</f>
        <v>0</v>
      </c>
      <c r="AT14" s="335">
        <f>IF(O14&gt;9,O14-Persönliche_Daten!$AH$5,0)</f>
        <v>0</v>
      </c>
      <c r="AU14" s="335">
        <f t="shared" ref="AU14:AU43" si="8">IF(AR14&gt;0,AR14,IF(AS14&gt;0,AS14,IF(AT14&gt;0,AT14,0)))</f>
        <v>0</v>
      </c>
      <c r="AV14" s="335">
        <f t="shared" ref="AV14:AV43" si="9">AQ14+AU14</f>
        <v>0</v>
      </c>
      <c r="AW14" s="335">
        <f t="shared" ref="AW14:AW43" si="10">IF(E14&gt;" ",1,IF(F14&gt;" ",1,IF(G14&gt;" ",1,0)))</f>
        <v>0</v>
      </c>
      <c r="AX14" s="335"/>
    </row>
    <row r="15" spans="2:50" s="6" customFormat="1" ht="21.75" customHeight="1" x14ac:dyDescent="0.25">
      <c r="B15" s="328">
        <f t="shared" ref="B15:B42" si="11">B14+1</f>
        <v>46329</v>
      </c>
      <c r="C15" s="329">
        <f t="shared" ref="C15:C43" si="12">WEEKDAY(B15)</f>
        <v>3</v>
      </c>
      <c r="D15" s="330">
        <f t="shared" ref="D15:D42" si="13">D14+1</f>
        <v>46025</v>
      </c>
      <c r="E15" s="263"/>
      <c r="F15" s="31"/>
      <c r="G15" s="31"/>
      <c r="H15" s="32"/>
      <c r="I15" s="25"/>
      <c r="J15" s="33"/>
      <c r="K15" s="33"/>
      <c r="L15" s="340">
        <f t="shared" si="0"/>
        <v>0</v>
      </c>
      <c r="M15" s="34"/>
      <c r="N15" s="34"/>
      <c r="O15" s="340">
        <f t="shared" si="1"/>
        <v>0</v>
      </c>
      <c r="P15" s="410"/>
      <c r="Q15" s="473">
        <f>IF(AW15&gt;0,0,IF(D15=Persönliche_Daten!$D$24,Persönliche_Daten!$H$24,IF(D15=Persönliche_Daten!$D$26,Persönliche_Daten!$H$26,IF(C15=2,Persönliche_Daten!$G$18,IF(C15=3,Persönliche_Daten!$H$18,IF(C15=4,Persönliche_Daten!$I$18,IF(C15=5,Persönliche_Daten!$J$18,IF(C15=6,Persönliche_Daten!$K$18))))))+IF(C15=7,Persönliche_Daten!$L$18,IF(C15=1,Persönliche_Daten!$M$18,0))))</f>
        <v>0</v>
      </c>
      <c r="R15" s="474"/>
      <c r="S15" s="475">
        <f t="shared" si="2"/>
        <v>0</v>
      </c>
      <c r="T15" s="474"/>
      <c r="U15" s="468">
        <f t="shared" si="3"/>
        <v>0</v>
      </c>
      <c r="V15" s="472"/>
      <c r="W15" s="468">
        <f t="shared" ref="W15:W43" si="14">ROUND(U15+W14,2)</f>
        <v>0</v>
      </c>
      <c r="X15" s="469"/>
      <c r="Y15" s="341"/>
      <c r="Z15" s="342">
        <f t="shared" ref="Z15:Z43" si="15">Z14+U15</f>
        <v>0</v>
      </c>
      <c r="AA15" s="341"/>
      <c r="AB15" s="343">
        <f t="shared" si="4"/>
        <v>0</v>
      </c>
      <c r="AC15" s="341"/>
      <c r="AD15" s="341"/>
      <c r="AE15" s="341"/>
      <c r="AF15" s="517"/>
      <c r="AG15" s="517"/>
      <c r="AH15" s="345"/>
      <c r="AI15" s="345"/>
      <c r="AJ15" s="335"/>
      <c r="AK15" s="335"/>
      <c r="AL15" s="335"/>
      <c r="AM15" s="335">
        <f>IF(AND(K15&gt;0,M15=K15),Persönliche_Daten!$AI$5,0)</f>
        <v>0</v>
      </c>
      <c r="AN15" s="335">
        <f t="shared" si="5"/>
        <v>0</v>
      </c>
      <c r="AO15" s="335">
        <f>IF(AND(L15&gt;6,L15&lt;9.01),L15-Persönliche_Daten!$AG$5,0)</f>
        <v>0</v>
      </c>
      <c r="AP15" s="335">
        <f>IF(L15&gt;9,L15-Persönliche_Daten!$AH$5,0)</f>
        <v>0</v>
      </c>
      <c r="AQ15" s="335">
        <f t="shared" si="6"/>
        <v>0</v>
      </c>
      <c r="AR15" s="335">
        <f t="shared" si="7"/>
        <v>0</v>
      </c>
      <c r="AS15" s="335">
        <f>IF(AND(O15&gt;6,O15&lt;9.01),O15-Persönliche_Daten!$AG$5,0)</f>
        <v>0</v>
      </c>
      <c r="AT15" s="335">
        <f>IF(O15&gt;9,O15-Persönliche_Daten!$AH$5,0)</f>
        <v>0</v>
      </c>
      <c r="AU15" s="335">
        <f t="shared" si="8"/>
        <v>0</v>
      </c>
      <c r="AV15" s="335">
        <f t="shared" si="9"/>
        <v>0</v>
      </c>
      <c r="AW15" s="335">
        <f t="shared" si="10"/>
        <v>0</v>
      </c>
      <c r="AX15" s="335"/>
    </row>
    <row r="16" spans="2:50" s="6" customFormat="1" ht="21.75" customHeight="1" x14ac:dyDescent="0.25">
      <c r="B16" s="328">
        <f t="shared" si="11"/>
        <v>46330</v>
      </c>
      <c r="C16" s="329">
        <f t="shared" si="12"/>
        <v>4</v>
      </c>
      <c r="D16" s="330">
        <f t="shared" si="13"/>
        <v>46026</v>
      </c>
      <c r="E16" s="263"/>
      <c r="F16" s="31"/>
      <c r="G16" s="31"/>
      <c r="H16" s="32"/>
      <c r="I16" s="25"/>
      <c r="J16" s="33"/>
      <c r="K16" s="33"/>
      <c r="L16" s="340">
        <f t="shared" si="0"/>
        <v>0</v>
      </c>
      <c r="M16" s="34"/>
      <c r="N16" s="34"/>
      <c r="O16" s="340">
        <f t="shared" si="1"/>
        <v>0</v>
      </c>
      <c r="P16" s="410"/>
      <c r="Q16" s="473">
        <f>IF(AW16&gt;0,0,IF(D16=Persönliche_Daten!$D$24,Persönliche_Daten!$H$24,IF(D16=Persönliche_Daten!$D$26,Persönliche_Daten!$H$26,IF(C16=2,Persönliche_Daten!$G$18,IF(C16=3,Persönliche_Daten!$H$18,IF(C16=4,Persönliche_Daten!$I$18,IF(C16=5,Persönliche_Daten!$J$18,IF(C16=6,Persönliche_Daten!$K$18))))))+IF(C16=7,Persönliche_Daten!$L$18,IF(C16=1,Persönliche_Daten!$M$18,0))))</f>
        <v>0</v>
      </c>
      <c r="R16" s="474"/>
      <c r="S16" s="475">
        <f t="shared" si="2"/>
        <v>0</v>
      </c>
      <c r="T16" s="474"/>
      <c r="U16" s="468">
        <f t="shared" si="3"/>
        <v>0</v>
      </c>
      <c r="V16" s="472"/>
      <c r="W16" s="468">
        <f t="shared" si="14"/>
        <v>0</v>
      </c>
      <c r="X16" s="469"/>
      <c r="Y16" s="341"/>
      <c r="Z16" s="342">
        <f t="shared" si="15"/>
        <v>0</v>
      </c>
      <c r="AA16" s="341"/>
      <c r="AB16" s="343">
        <f t="shared" si="4"/>
        <v>0</v>
      </c>
      <c r="AC16" s="341"/>
      <c r="AD16" s="341"/>
      <c r="AE16" s="341"/>
      <c r="AF16" s="517"/>
      <c r="AG16" s="517"/>
      <c r="AH16" s="345"/>
      <c r="AI16" s="345"/>
      <c r="AJ16" s="335"/>
      <c r="AK16" s="335"/>
      <c r="AL16" s="335"/>
      <c r="AM16" s="335">
        <f>IF(AND(K16&gt;0,M16=K16),Persönliche_Daten!$AI$5,0)</f>
        <v>0</v>
      </c>
      <c r="AN16" s="335">
        <f t="shared" si="5"/>
        <v>0</v>
      </c>
      <c r="AO16" s="335">
        <f>IF(AND(L16&gt;6,L16&lt;9.01),L16-Persönliche_Daten!$AG$5,0)</f>
        <v>0</v>
      </c>
      <c r="AP16" s="335">
        <f>IF(L16&gt;9,L16-Persönliche_Daten!$AH$5,0)</f>
        <v>0</v>
      </c>
      <c r="AQ16" s="335">
        <f t="shared" si="6"/>
        <v>0</v>
      </c>
      <c r="AR16" s="335">
        <f t="shared" si="7"/>
        <v>0</v>
      </c>
      <c r="AS16" s="335">
        <f>IF(AND(O16&gt;6,O16&lt;9.01),O16-Persönliche_Daten!$AG$5,0)</f>
        <v>0</v>
      </c>
      <c r="AT16" s="335">
        <f>IF(O16&gt;9,O16-Persönliche_Daten!$AH$5,0)</f>
        <v>0</v>
      </c>
      <c r="AU16" s="335">
        <f t="shared" si="8"/>
        <v>0</v>
      </c>
      <c r="AV16" s="335">
        <f t="shared" si="9"/>
        <v>0</v>
      </c>
      <c r="AW16" s="335">
        <f t="shared" si="10"/>
        <v>0</v>
      </c>
      <c r="AX16" s="335"/>
    </row>
    <row r="17" spans="2:50" s="6" customFormat="1" ht="21.75" customHeight="1" x14ac:dyDescent="0.25">
      <c r="B17" s="328">
        <f t="shared" si="11"/>
        <v>46331</v>
      </c>
      <c r="C17" s="329">
        <f t="shared" si="12"/>
        <v>5</v>
      </c>
      <c r="D17" s="330">
        <f t="shared" si="13"/>
        <v>46027</v>
      </c>
      <c r="E17" s="263"/>
      <c r="F17" s="31"/>
      <c r="G17" s="31"/>
      <c r="H17" s="32"/>
      <c r="I17" s="25"/>
      <c r="J17" s="33"/>
      <c r="K17" s="33"/>
      <c r="L17" s="340">
        <f t="shared" si="0"/>
        <v>0</v>
      </c>
      <c r="M17" s="34"/>
      <c r="N17" s="34"/>
      <c r="O17" s="340">
        <f t="shared" si="1"/>
        <v>0</v>
      </c>
      <c r="P17" s="410"/>
      <c r="Q17" s="473">
        <f>IF(AW17&gt;0,0,IF(D17=Persönliche_Daten!$D$24,Persönliche_Daten!$H$24,IF(D17=Persönliche_Daten!$D$26,Persönliche_Daten!$H$26,IF(C17=2,Persönliche_Daten!$G$18,IF(C17=3,Persönliche_Daten!$H$18,IF(C17=4,Persönliche_Daten!$I$18,IF(C17=5,Persönliche_Daten!$J$18,IF(C17=6,Persönliche_Daten!$K$18))))))+IF(C17=7,Persönliche_Daten!$L$18,IF(C17=1,Persönliche_Daten!$M$18,0))))</f>
        <v>0</v>
      </c>
      <c r="R17" s="474"/>
      <c r="S17" s="475">
        <f t="shared" si="2"/>
        <v>0</v>
      </c>
      <c r="T17" s="474"/>
      <c r="U17" s="468">
        <f t="shared" si="3"/>
        <v>0</v>
      </c>
      <c r="V17" s="472"/>
      <c r="W17" s="468">
        <f t="shared" si="14"/>
        <v>0</v>
      </c>
      <c r="X17" s="469"/>
      <c r="Y17" s="341"/>
      <c r="Z17" s="342">
        <f t="shared" si="15"/>
        <v>0</v>
      </c>
      <c r="AA17" s="341"/>
      <c r="AB17" s="343">
        <f t="shared" si="4"/>
        <v>0</v>
      </c>
      <c r="AC17" s="341"/>
      <c r="AD17" s="341"/>
      <c r="AE17" s="341"/>
      <c r="AF17" s="517"/>
      <c r="AG17" s="517"/>
      <c r="AH17" s="345"/>
      <c r="AI17" s="345"/>
      <c r="AJ17" s="335"/>
      <c r="AK17" s="335"/>
      <c r="AL17" s="335"/>
      <c r="AM17" s="335">
        <f>IF(AND(K17&gt;0,M17=K17),Persönliche_Daten!$AI$5,0)</f>
        <v>0</v>
      </c>
      <c r="AN17" s="335">
        <f t="shared" si="5"/>
        <v>0</v>
      </c>
      <c r="AO17" s="335">
        <f>IF(AND(L17&gt;6,L17&lt;9.01),L17-Persönliche_Daten!$AG$5,0)</f>
        <v>0</v>
      </c>
      <c r="AP17" s="335">
        <f>IF(L17&gt;9,L17-Persönliche_Daten!$AH$5,0)</f>
        <v>0</v>
      </c>
      <c r="AQ17" s="335">
        <f t="shared" si="6"/>
        <v>0</v>
      </c>
      <c r="AR17" s="335">
        <f t="shared" si="7"/>
        <v>0</v>
      </c>
      <c r="AS17" s="335">
        <f>IF(AND(O17&gt;6,O17&lt;9.01),O17-Persönliche_Daten!$AG$5,0)</f>
        <v>0</v>
      </c>
      <c r="AT17" s="335">
        <f>IF(O17&gt;9,O17-Persönliche_Daten!$AH$5,0)</f>
        <v>0</v>
      </c>
      <c r="AU17" s="335">
        <f t="shared" si="8"/>
        <v>0</v>
      </c>
      <c r="AV17" s="335">
        <f t="shared" si="9"/>
        <v>0</v>
      </c>
      <c r="AW17" s="335">
        <f t="shared" si="10"/>
        <v>0</v>
      </c>
      <c r="AX17" s="335"/>
    </row>
    <row r="18" spans="2:50" s="6" customFormat="1" ht="21.75" customHeight="1" x14ac:dyDescent="0.25">
      <c r="B18" s="328">
        <f t="shared" si="11"/>
        <v>46332</v>
      </c>
      <c r="C18" s="329">
        <f t="shared" si="12"/>
        <v>6</v>
      </c>
      <c r="D18" s="330">
        <f t="shared" si="13"/>
        <v>46028</v>
      </c>
      <c r="E18" s="263"/>
      <c r="F18" s="31"/>
      <c r="G18" s="31"/>
      <c r="H18" s="32"/>
      <c r="I18" s="25"/>
      <c r="J18" s="33"/>
      <c r="K18" s="33"/>
      <c r="L18" s="340">
        <f t="shared" si="0"/>
        <v>0</v>
      </c>
      <c r="M18" s="34"/>
      <c r="N18" s="34"/>
      <c r="O18" s="340">
        <f t="shared" si="1"/>
        <v>0</v>
      </c>
      <c r="P18" s="410"/>
      <c r="Q18" s="473">
        <f>IF(AW18&gt;0,0,IF(D18=Persönliche_Daten!$D$24,Persönliche_Daten!$H$24,IF(D18=Persönliche_Daten!$D$26,Persönliche_Daten!$H$26,IF(C18=2,Persönliche_Daten!$G$18,IF(C18=3,Persönliche_Daten!$H$18,IF(C18=4,Persönliche_Daten!$I$18,IF(C18=5,Persönliche_Daten!$J$18,IF(C18=6,Persönliche_Daten!$K$18))))))+IF(C18=7,Persönliche_Daten!$L$18,IF(C18=1,Persönliche_Daten!$M$18,0))))</f>
        <v>0</v>
      </c>
      <c r="R18" s="474"/>
      <c r="S18" s="475">
        <f t="shared" si="2"/>
        <v>0</v>
      </c>
      <c r="T18" s="474"/>
      <c r="U18" s="468">
        <f t="shared" si="3"/>
        <v>0</v>
      </c>
      <c r="V18" s="472"/>
      <c r="W18" s="468">
        <f t="shared" si="14"/>
        <v>0</v>
      </c>
      <c r="X18" s="469"/>
      <c r="Y18" s="341"/>
      <c r="Z18" s="342">
        <f t="shared" si="15"/>
        <v>0</v>
      </c>
      <c r="AA18" s="341"/>
      <c r="AB18" s="343">
        <f t="shared" si="4"/>
        <v>0</v>
      </c>
      <c r="AC18" s="341"/>
      <c r="AD18" s="341"/>
      <c r="AE18" s="341"/>
      <c r="AF18" s="517"/>
      <c r="AG18" s="517"/>
      <c r="AH18" s="345"/>
      <c r="AI18" s="345"/>
      <c r="AJ18" s="335"/>
      <c r="AK18" s="335"/>
      <c r="AL18" s="335"/>
      <c r="AM18" s="335">
        <f>IF(AND(K18&gt;0,M18=K18),Persönliche_Daten!$AI$5,0)</f>
        <v>0</v>
      </c>
      <c r="AN18" s="335">
        <f t="shared" si="5"/>
        <v>0</v>
      </c>
      <c r="AO18" s="335">
        <f>IF(AND(L18&gt;6,L18&lt;9.01),L18-Persönliche_Daten!$AG$5,0)</f>
        <v>0</v>
      </c>
      <c r="AP18" s="335">
        <f>IF(L18&gt;9,L18-Persönliche_Daten!$AH$5,0)</f>
        <v>0</v>
      </c>
      <c r="AQ18" s="335">
        <f t="shared" si="6"/>
        <v>0</v>
      </c>
      <c r="AR18" s="335">
        <f t="shared" si="7"/>
        <v>0</v>
      </c>
      <c r="AS18" s="335">
        <f>IF(AND(O18&gt;6,O18&lt;9.01),O18-Persönliche_Daten!$AG$5,0)</f>
        <v>0</v>
      </c>
      <c r="AT18" s="335">
        <f>IF(O18&gt;9,O18-Persönliche_Daten!$AH$5,0)</f>
        <v>0</v>
      </c>
      <c r="AU18" s="335">
        <f t="shared" si="8"/>
        <v>0</v>
      </c>
      <c r="AV18" s="335">
        <f t="shared" si="9"/>
        <v>0</v>
      </c>
      <c r="AW18" s="335">
        <f t="shared" si="10"/>
        <v>0</v>
      </c>
      <c r="AX18" s="335"/>
    </row>
    <row r="19" spans="2:50" s="6" customFormat="1" ht="21.75" customHeight="1" x14ac:dyDescent="0.25">
      <c r="B19" s="328">
        <f t="shared" si="11"/>
        <v>46333</v>
      </c>
      <c r="C19" s="329">
        <f t="shared" si="12"/>
        <v>7</v>
      </c>
      <c r="D19" s="330">
        <f t="shared" si="13"/>
        <v>46029</v>
      </c>
      <c r="E19" s="263"/>
      <c r="F19" s="31"/>
      <c r="G19" s="31"/>
      <c r="H19" s="32"/>
      <c r="I19" s="25"/>
      <c r="J19" s="33"/>
      <c r="K19" s="33"/>
      <c r="L19" s="340">
        <f t="shared" si="0"/>
        <v>0</v>
      </c>
      <c r="M19" s="34"/>
      <c r="N19" s="34"/>
      <c r="O19" s="340">
        <f t="shared" si="1"/>
        <v>0</v>
      </c>
      <c r="P19" s="410"/>
      <c r="Q19" s="473">
        <f>IF(AW19&gt;0,0,IF(D19=Persönliche_Daten!$D$24,Persönliche_Daten!$H$24,IF(D19=Persönliche_Daten!$D$26,Persönliche_Daten!$H$26,IF(C19=2,Persönliche_Daten!$G$18,IF(C19=3,Persönliche_Daten!$H$18,IF(C19=4,Persönliche_Daten!$I$18,IF(C19=5,Persönliche_Daten!$J$18,IF(C19=6,Persönliche_Daten!$K$18))))))+IF(C19=7,Persönliche_Daten!$L$18,IF(C19=1,Persönliche_Daten!$M$18,0))))</f>
        <v>0</v>
      </c>
      <c r="R19" s="474"/>
      <c r="S19" s="475">
        <f t="shared" si="2"/>
        <v>0</v>
      </c>
      <c r="T19" s="474"/>
      <c r="U19" s="468">
        <f t="shared" si="3"/>
        <v>0</v>
      </c>
      <c r="V19" s="472"/>
      <c r="W19" s="468">
        <f t="shared" si="14"/>
        <v>0</v>
      </c>
      <c r="X19" s="469"/>
      <c r="Y19" s="341"/>
      <c r="Z19" s="342">
        <f t="shared" si="15"/>
        <v>0</v>
      </c>
      <c r="AA19" s="341"/>
      <c r="AB19" s="343">
        <f t="shared" si="4"/>
        <v>0</v>
      </c>
      <c r="AC19" s="341"/>
      <c r="AD19" s="341"/>
      <c r="AE19" s="341"/>
      <c r="AF19" s="517"/>
      <c r="AG19" s="517"/>
      <c r="AH19" s="335"/>
      <c r="AI19" s="345"/>
      <c r="AJ19" s="335"/>
      <c r="AK19" s="335"/>
      <c r="AL19" s="335"/>
      <c r="AM19" s="335">
        <f>IF(AND(K19&gt;0,M19=K19),Persönliche_Daten!$AI$5,0)</f>
        <v>0</v>
      </c>
      <c r="AN19" s="335">
        <f t="shared" si="5"/>
        <v>0</v>
      </c>
      <c r="AO19" s="335">
        <f>IF(AND(L19&gt;6,L19&lt;9.01),L19-Persönliche_Daten!$AG$5,0)</f>
        <v>0</v>
      </c>
      <c r="AP19" s="335">
        <f>IF(L19&gt;9,L19-Persönliche_Daten!$AH$5,0)</f>
        <v>0</v>
      </c>
      <c r="AQ19" s="335">
        <f t="shared" si="6"/>
        <v>0</v>
      </c>
      <c r="AR19" s="335">
        <f t="shared" si="7"/>
        <v>0</v>
      </c>
      <c r="AS19" s="335">
        <f>IF(AND(O19&gt;6,O19&lt;9.01),O19-Persönliche_Daten!$AG$5,0)</f>
        <v>0</v>
      </c>
      <c r="AT19" s="335">
        <f>IF(O19&gt;9,O19-Persönliche_Daten!$AH$5,0)</f>
        <v>0</v>
      </c>
      <c r="AU19" s="335">
        <f t="shared" si="8"/>
        <v>0</v>
      </c>
      <c r="AV19" s="335">
        <f t="shared" si="9"/>
        <v>0</v>
      </c>
      <c r="AW19" s="335">
        <f t="shared" si="10"/>
        <v>0</v>
      </c>
      <c r="AX19" s="335"/>
    </row>
    <row r="20" spans="2:50" s="6" customFormat="1" ht="21.75" customHeight="1" x14ac:dyDescent="0.25">
      <c r="B20" s="328">
        <f t="shared" si="11"/>
        <v>46334</v>
      </c>
      <c r="C20" s="329">
        <f t="shared" si="12"/>
        <v>1</v>
      </c>
      <c r="D20" s="330">
        <f t="shared" si="13"/>
        <v>46030</v>
      </c>
      <c r="E20" s="263"/>
      <c r="F20" s="31"/>
      <c r="G20" s="31"/>
      <c r="H20" s="32"/>
      <c r="I20" s="25"/>
      <c r="J20" s="33"/>
      <c r="K20" s="33"/>
      <c r="L20" s="340">
        <f t="shared" si="0"/>
        <v>0</v>
      </c>
      <c r="M20" s="34"/>
      <c r="N20" s="34"/>
      <c r="O20" s="340">
        <f t="shared" si="1"/>
        <v>0</v>
      </c>
      <c r="P20" s="410"/>
      <c r="Q20" s="473">
        <f>IF(AW20&gt;0,0,IF(D20=Persönliche_Daten!$D$24,Persönliche_Daten!$H$24,IF(D20=Persönliche_Daten!$D$26,Persönliche_Daten!$H$26,IF(C20=2,Persönliche_Daten!$G$18,IF(C20=3,Persönliche_Daten!$H$18,IF(C20=4,Persönliche_Daten!$I$18,IF(C20=5,Persönliche_Daten!$J$18,IF(C20=6,Persönliche_Daten!$K$18))))))+IF(C20=7,Persönliche_Daten!$L$18,IF(C20=1,Persönliche_Daten!$M$18,0))))</f>
        <v>0</v>
      </c>
      <c r="R20" s="474"/>
      <c r="S20" s="475">
        <f t="shared" si="2"/>
        <v>0</v>
      </c>
      <c r="T20" s="474"/>
      <c r="U20" s="468">
        <f t="shared" si="3"/>
        <v>0</v>
      </c>
      <c r="V20" s="472"/>
      <c r="W20" s="468">
        <f t="shared" si="14"/>
        <v>0</v>
      </c>
      <c r="X20" s="469"/>
      <c r="Y20" s="341"/>
      <c r="Z20" s="342">
        <f t="shared" si="15"/>
        <v>0</v>
      </c>
      <c r="AA20" s="341"/>
      <c r="AB20" s="343">
        <f t="shared" si="4"/>
        <v>0</v>
      </c>
      <c r="AC20" s="341"/>
      <c r="AD20" s="341"/>
      <c r="AE20" s="341"/>
      <c r="AF20" s="517"/>
      <c r="AG20" s="517"/>
      <c r="AH20" s="335"/>
      <c r="AI20" s="345"/>
      <c r="AJ20" s="335"/>
      <c r="AK20" s="335"/>
      <c r="AL20" s="335"/>
      <c r="AM20" s="335">
        <f>IF(AND(K20&gt;0,M20=K20),Persönliche_Daten!$AI$5,0)</f>
        <v>0</v>
      </c>
      <c r="AN20" s="335">
        <f t="shared" si="5"/>
        <v>0</v>
      </c>
      <c r="AO20" s="335">
        <f>IF(AND(L20&gt;6,L20&lt;9.01),L20-Persönliche_Daten!$AG$5,0)</f>
        <v>0</v>
      </c>
      <c r="AP20" s="335">
        <f>IF(L20&gt;9,L20-Persönliche_Daten!$AH$5,0)</f>
        <v>0</v>
      </c>
      <c r="AQ20" s="335">
        <f t="shared" si="6"/>
        <v>0</v>
      </c>
      <c r="AR20" s="335">
        <f t="shared" si="7"/>
        <v>0</v>
      </c>
      <c r="AS20" s="335">
        <f>IF(AND(O20&gt;6,O20&lt;9.01),O20-Persönliche_Daten!$AG$5,0)</f>
        <v>0</v>
      </c>
      <c r="AT20" s="335">
        <f>IF(O20&gt;9,O20-Persönliche_Daten!$AH$5,0)</f>
        <v>0</v>
      </c>
      <c r="AU20" s="335">
        <f t="shared" si="8"/>
        <v>0</v>
      </c>
      <c r="AV20" s="335">
        <f t="shared" si="9"/>
        <v>0</v>
      </c>
      <c r="AW20" s="335">
        <f t="shared" si="10"/>
        <v>0</v>
      </c>
      <c r="AX20" s="335"/>
    </row>
    <row r="21" spans="2:50" s="6" customFormat="1" ht="21.75" customHeight="1" x14ac:dyDescent="0.25">
      <c r="B21" s="328">
        <f t="shared" si="11"/>
        <v>46335</v>
      </c>
      <c r="C21" s="329">
        <f t="shared" si="12"/>
        <v>2</v>
      </c>
      <c r="D21" s="330">
        <f t="shared" si="13"/>
        <v>46031</v>
      </c>
      <c r="E21" s="263"/>
      <c r="F21" s="31"/>
      <c r="G21" s="31"/>
      <c r="H21" s="32"/>
      <c r="I21" s="25"/>
      <c r="J21" s="33"/>
      <c r="K21" s="33"/>
      <c r="L21" s="340">
        <f t="shared" si="0"/>
        <v>0</v>
      </c>
      <c r="M21" s="34"/>
      <c r="N21" s="34"/>
      <c r="O21" s="340">
        <f t="shared" si="1"/>
        <v>0</v>
      </c>
      <c r="P21" s="410"/>
      <c r="Q21" s="473">
        <f>IF(AW21&gt;0,0,IF(D21=Persönliche_Daten!$D$24,Persönliche_Daten!$H$24,IF(D21=Persönliche_Daten!$D$26,Persönliche_Daten!$H$26,IF(C21=2,Persönliche_Daten!$G$18,IF(C21=3,Persönliche_Daten!$H$18,IF(C21=4,Persönliche_Daten!$I$18,IF(C21=5,Persönliche_Daten!$J$18,IF(C21=6,Persönliche_Daten!$K$18))))))+IF(C21=7,Persönliche_Daten!$L$18,IF(C21=1,Persönliche_Daten!$M$18,0))))</f>
        <v>0</v>
      </c>
      <c r="R21" s="474"/>
      <c r="S21" s="475">
        <f t="shared" si="2"/>
        <v>0</v>
      </c>
      <c r="T21" s="474"/>
      <c r="U21" s="468">
        <f t="shared" si="3"/>
        <v>0</v>
      </c>
      <c r="V21" s="472"/>
      <c r="W21" s="468">
        <f t="shared" si="14"/>
        <v>0</v>
      </c>
      <c r="X21" s="469"/>
      <c r="Y21" s="341"/>
      <c r="Z21" s="342">
        <f t="shared" si="15"/>
        <v>0</v>
      </c>
      <c r="AA21" s="341"/>
      <c r="AB21" s="343">
        <f t="shared" si="4"/>
        <v>0</v>
      </c>
      <c r="AC21" s="341"/>
      <c r="AD21" s="341"/>
      <c r="AE21" s="341"/>
      <c r="AF21" s="517"/>
      <c r="AG21" s="517"/>
      <c r="AH21" s="335"/>
      <c r="AI21" s="345"/>
      <c r="AJ21" s="335"/>
      <c r="AK21" s="335"/>
      <c r="AL21" s="335"/>
      <c r="AM21" s="335">
        <f>IF(AND(K21&gt;0,M21=K21),Persönliche_Daten!$AI$5,0)</f>
        <v>0</v>
      </c>
      <c r="AN21" s="335">
        <f t="shared" si="5"/>
        <v>0</v>
      </c>
      <c r="AO21" s="335">
        <f>IF(AND(L21&gt;6,L21&lt;9.01),L21-Persönliche_Daten!$AG$5,0)</f>
        <v>0</v>
      </c>
      <c r="AP21" s="335">
        <f>IF(L21&gt;9,L21-Persönliche_Daten!$AH$5,0)</f>
        <v>0</v>
      </c>
      <c r="AQ21" s="335">
        <f t="shared" si="6"/>
        <v>0</v>
      </c>
      <c r="AR21" s="335">
        <f t="shared" si="7"/>
        <v>0</v>
      </c>
      <c r="AS21" s="335">
        <f>IF(AND(O21&gt;6,O21&lt;9.01),O21-Persönliche_Daten!$AG$5,0)</f>
        <v>0</v>
      </c>
      <c r="AT21" s="335">
        <f>IF(O21&gt;9,O21-Persönliche_Daten!$AH$5,0)</f>
        <v>0</v>
      </c>
      <c r="AU21" s="335">
        <f t="shared" si="8"/>
        <v>0</v>
      </c>
      <c r="AV21" s="335">
        <f t="shared" si="9"/>
        <v>0</v>
      </c>
      <c r="AW21" s="335">
        <f t="shared" si="10"/>
        <v>0</v>
      </c>
      <c r="AX21" s="335"/>
    </row>
    <row r="22" spans="2:50" s="6" customFormat="1" ht="21.75" customHeight="1" x14ac:dyDescent="0.25">
      <c r="B22" s="328">
        <f t="shared" si="11"/>
        <v>46336</v>
      </c>
      <c r="C22" s="329">
        <f t="shared" si="12"/>
        <v>3</v>
      </c>
      <c r="D22" s="330">
        <f t="shared" si="13"/>
        <v>46032</v>
      </c>
      <c r="E22" s="263"/>
      <c r="F22" s="31"/>
      <c r="G22" s="31"/>
      <c r="H22" s="32"/>
      <c r="I22" s="25"/>
      <c r="J22" s="33"/>
      <c r="K22" s="33"/>
      <c r="L22" s="340">
        <f t="shared" si="0"/>
        <v>0</v>
      </c>
      <c r="M22" s="34"/>
      <c r="N22" s="34"/>
      <c r="O22" s="340">
        <f t="shared" si="1"/>
        <v>0</v>
      </c>
      <c r="P22" s="410"/>
      <c r="Q22" s="473">
        <f>IF(AW22&gt;0,0,IF(D22=Persönliche_Daten!$D$24,Persönliche_Daten!$H$24,IF(D22=Persönliche_Daten!$D$26,Persönliche_Daten!$H$26,IF(C22=2,Persönliche_Daten!$G$18,IF(C22=3,Persönliche_Daten!$H$18,IF(C22=4,Persönliche_Daten!$I$18,IF(C22=5,Persönliche_Daten!$J$18,IF(C22=6,Persönliche_Daten!$K$18))))))+IF(C22=7,Persönliche_Daten!$L$18,IF(C22=1,Persönliche_Daten!$M$18,0))))</f>
        <v>0</v>
      </c>
      <c r="R22" s="474"/>
      <c r="S22" s="475">
        <f t="shared" si="2"/>
        <v>0</v>
      </c>
      <c r="T22" s="474"/>
      <c r="U22" s="468">
        <f t="shared" si="3"/>
        <v>0</v>
      </c>
      <c r="V22" s="472"/>
      <c r="W22" s="468">
        <f t="shared" si="14"/>
        <v>0</v>
      </c>
      <c r="X22" s="469"/>
      <c r="Y22" s="341"/>
      <c r="Z22" s="342">
        <f t="shared" si="15"/>
        <v>0</v>
      </c>
      <c r="AA22" s="341"/>
      <c r="AB22" s="343">
        <f t="shared" si="4"/>
        <v>0</v>
      </c>
      <c r="AC22" s="341"/>
      <c r="AD22" s="341"/>
      <c r="AE22" s="341"/>
      <c r="AF22" s="517"/>
      <c r="AG22" s="517"/>
      <c r="AH22" s="335"/>
      <c r="AI22" s="345"/>
      <c r="AJ22" s="335"/>
      <c r="AK22" s="335"/>
      <c r="AL22" s="335"/>
      <c r="AM22" s="335">
        <f>IF(AND(K22&gt;0,M22=K22),Persönliche_Daten!$AI$5,0)</f>
        <v>0</v>
      </c>
      <c r="AN22" s="335">
        <f t="shared" si="5"/>
        <v>0</v>
      </c>
      <c r="AO22" s="335">
        <f>IF(AND(L22&gt;6,L22&lt;9.01),L22-Persönliche_Daten!$AG$5,0)</f>
        <v>0</v>
      </c>
      <c r="AP22" s="335">
        <f>IF(L22&gt;9,L22-Persönliche_Daten!$AH$5,0)</f>
        <v>0</v>
      </c>
      <c r="AQ22" s="335">
        <f t="shared" si="6"/>
        <v>0</v>
      </c>
      <c r="AR22" s="335">
        <f t="shared" si="7"/>
        <v>0</v>
      </c>
      <c r="AS22" s="335">
        <f>IF(AND(O22&gt;6,O22&lt;9.01),O22-Persönliche_Daten!$AG$5,0)</f>
        <v>0</v>
      </c>
      <c r="AT22" s="335">
        <f>IF(O22&gt;9,O22-Persönliche_Daten!$AH$5,0)</f>
        <v>0</v>
      </c>
      <c r="AU22" s="335">
        <f t="shared" si="8"/>
        <v>0</v>
      </c>
      <c r="AV22" s="335">
        <f t="shared" si="9"/>
        <v>0</v>
      </c>
      <c r="AW22" s="335">
        <f t="shared" si="10"/>
        <v>0</v>
      </c>
      <c r="AX22" s="335"/>
    </row>
    <row r="23" spans="2:50" s="6" customFormat="1" ht="21.75" customHeight="1" x14ac:dyDescent="0.25">
      <c r="B23" s="328">
        <f t="shared" si="11"/>
        <v>46337</v>
      </c>
      <c r="C23" s="329">
        <f t="shared" si="12"/>
        <v>4</v>
      </c>
      <c r="D23" s="330">
        <f t="shared" si="13"/>
        <v>46033</v>
      </c>
      <c r="E23" s="263"/>
      <c r="F23" s="31"/>
      <c r="G23" s="31"/>
      <c r="H23" s="32"/>
      <c r="I23" s="25"/>
      <c r="J23" s="33"/>
      <c r="K23" s="33"/>
      <c r="L23" s="340">
        <f t="shared" si="0"/>
        <v>0</v>
      </c>
      <c r="M23" s="34"/>
      <c r="N23" s="34"/>
      <c r="O23" s="340">
        <f t="shared" si="1"/>
        <v>0</v>
      </c>
      <c r="P23" s="410"/>
      <c r="Q23" s="473">
        <f>IF(AW23&gt;0,0,IF(D23=Persönliche_Daten!$D$24,Persönliche_Daten!$H$24,IF(D23=Persönliche_Daten!$D$26,Persönliche_Daten!$H$26,IF(C23=2,Persönliche_Daten!$G$18,IF(C23=3,Persönliche_Daten!$H$18,IF(C23=4,Persönliche_Daten!$I$18,IF(C23=5,Persönliche_Daten!$J$18,IF(C23=6,Persönliche_Daten!$K$18))))))+IF(C23=7,Persönliche_Daten!$L$18,IF(C23=1,Persönliche_Daten!$M$18,0))))</f>
        <v>0</v>
      </c>
      <c r="R23" s="474"/>
      <c r="S23" s="475">
        <f t="shared" si="2"/>
        <v>0</v>
      </c>
      <c r="T23" s="474"/>
      <c r="U23" s="468">
        <f t="shared" si="3"/>
        <v>0</v>
      </c>
      <c r="V23" s="472"/>
      <c r="W23" s="468">
        <f t="shared" si="14"/>
        <v>0</v>
      </c>
      <c r="X23" s="469"/>
      <c r="Y23" s="341"/>
      <c r="Z23" s="342">
        <f t="shared" si="15"/>
        <v>0</v>
      </c>
      <c r="AA23" s="341"/>
      <c r="AB23" s="343">
        <f t="shared" si="4"/>
        <v>0</v>
      </c>
      <c r="AC23" s="341"/>
      <c r="AD23" s="341"/>
      <c r="AE23" s="341"/>
      <c r="AF23" s="517"/>
      <c r="AG23" s="517"/>
      <c r="AH23" s="335"/>
      <c r="AI23" s="345"/>
      <c r="AJ23" s="335"/>
      <c r="AK23" s="335"/>
      <c r="AL23" s="335"/>
      <c r="AM23" s="335">
        <f>IF(AND(K23&gt;0,M23=K23),Persönliche_Daten!$AI$5,0)</f>
        <v>0</v>
      </c>
      <c r="AN23" s="335">
        <f t="shared" si="5"/>
        <v>0</v>
      </c>
      <c r="AO23" s="335">
        <f>IF(AND(L23&gt;6,L23&lt;9.01),L23-Persönliche_Daten!$AG$5,0)</f>
        <v>0</v>
      </c>
      <c r="AP23" s="335">
        <f>IF(L23&gt;9,L23-Persönliche_Daten!$AH$5,0)</f>
        <v>0</v>
      </c>
      <c r="AQ23" s="335">
        <f t="shared" si="6"/>
        <v>0</v>
      </c>
      <c r="AR23" s="335">
        <f t="shared" si="7"/>
        <v>0</v>
      </c>
      <c r="AS23" s="335">
        <f>IF(AND(O23&gt;6,O23&lt;9.01),O23-Persönliche_Daten!$AG$5,0)</f>
        <v>0</v>
      </c>
      <c r="AT23" s="335">
        <f>IF(O23&gt;9,O23-Persönliche_Daten!$AH$5,0)</f>
        <v>0</v>
      </c>
      <c r="AU23" s="335">
        <f t="shared" si="8"/>
        <v>0</v>
      </c>
      <c r="AV23" s="335">
        <f t="shared" si="9"/>
        <v>0</v>
      </c>
      <c r="AW23" s="335">
        <f t="shared" si="10"/>
        <v>0</v>
      </c>
      <c r="AX23" s="335"/>
    </row>
    <row r="24" spans="2:50" s="6" customFormat="1" ht="21.75" customHeight="1" x14ac:dyDescent="0.25">
      <c r="B24" s="328">
        <f t="shared" si="11"/>
        <v>46338</v>
      </c>
      <c r="C24" s="329">
        <f t="shared" si="12"/>
        <v>5</v>
      </c>
      <c r="D24" s="330">
        <f t="shared" si="13"/>
        <v>46034</v>
      </c>
      <c r="E24" s="263"/>
      <c r="F24" s="31"/>
      <c r="G24" s="31"/>
      <c r="H24" s="32"/>
      <c r="I24" s="25"/>
      <c r="J24" s="33"/>
      <c r="K24" s="33"/>
      <c r="L24" s="340">
        <f t="shared" si="0"/>
        <v>0</v>
      </c>
      <c r="M24" s="34"/>
      <c r="N24" s="34"/>
      <c r="O24" s="340">
        <f t="shared" si="1"/>
        <v>0</v>
      </c>
      <c r="P24" s="410"/>
      <c r="Q24" s="473">
        <f>IF(AW24&gt;0,0,IF(D24=Persönliche_Daten!$D$24,Persönliche_Daten!$H$24,IF(D24=Persönliche_Daten!$D$26,Persönliche_Daten!$H$26,IF(C24=2,Persönliche_Daten!$G$18,IF(C24=3,Persönliche_Daten!$H$18,IF(C24=4,Persönliche_Daten!$I$18,IF(C24=5,Persönliche_Daten!$J$18,IF(C24=6,Persönliche_Daten!$K$18))))))+IF(C24=7,Persönliche_Daten!$L$18,IF(C24=1,Persönliche_Daten!$M$18,0))))</f>
        <v>0</v>
      </c>
      <c r="R24" s="474"/>
      <c r="S24" s="475">
        <f t="shared" si="2"/>
        <v>0</v>
      </c>
      <c r="T24" s="474"/>
      <c r="U24" s="468">
        <f t="shared" si="3"/>
        <v>0</v>
      </c>
      <c r="V24" s="472"/>
      <c r="W24" s="468">
        <f t="shared" si="14"/>
        <v>0</v>
      </c>
      <c r="X24" s="469"/>
      <c r="Y24" s="341"/>
      <c r="Z24" s="342">
        <f t="shared" si="15"/>
        <v>0</v>
      </c>
      <c r="AA24" s="341"/>
      <c r="AB24" s="343">
        <f t="shared" si="4"/>
        <v>0</v>
      </c>
      <c r="AC24" s="341"/>
      <c r="AD24" s="341"/>
      <c r="AE24" s="341"/>
      <c r="AF24" s="517"/>
      <c r="AG24" s="517"/>
      <c r="AH24" s="335"/>
      <c r="AI24" s="345"/>
      <c r="AJ24" s="335"/>
      <c r="AK24" s="335"/>
      <c r="AL24" s="335"/>
      <c r="AM24" s="335">
        <f>IF(AND(K24&gt;0,M24=K24),Persönliche_Daten!$AI$5,0)</f>
        <v>0</v>
      </c>
      <c r="AN24" s="335">
        <f t="shared" si="5"/>
        <v>0</v>
      </c>
      <c r="AO24" s="335">
        <f>IF(AND(L24&gt;6,L24&lt;9.01),L24-Persönliche_Daten!$AG$5,0)</f>
        <v>0</v>
      </c>
      <c r="AP24" s="335">
        <f>IF(L24&gt;9,L24-Persönliche_Daten!$AH$5,0)</f>
        <v>0</v>
      </c>
      <c r="AQ24" s="335">
        <f t="shared" si="6"/>
        <v>0</v>
      </c>
      <c r="AR24" s="335">
        <f t="shared" si="7"/>
        <v>0</v>
      </c>
      <c r="AS24" s="335">
        <f>IF(AND(O24&gt;6,O24&lt;9.01),O24-Persönliche_Daten!$AG$5,0)</f>
        <v>0</v>
      </c>
      <c r="AT24" s="335">
        <f>IF(O24&gt;9,O24-Persönliche_Daten!$AH$5,0)</f>
        <v>0</v>
      </c>
      <c r="AU24" s="335">
        <f t="shared" si="8"/>
        <v>0</v>
      </c>
      <c r="AV24" s="335">
        <f t="shared" si="9"/>
        <v>0</v>
      </c>
      <c r="AW24" s="335">
        <f t="shared" si="10"/>
        <v>0</v>
      </c>
      <c r="AX24" s="335"/>
    </row>
    <row r="25" spans="2:50" s="6" customFormat="1" ht="21.75" customHeight="1" x14ac:dyDescent="0.25">
      <c r="B25" s="328">
        <f t="shared" si="11"/>
        <v>46339</v>
      </c>
      <c r="C25" s="329">
        <f t="shared" si="12"/>
        <v>6</v>
      </c>
      <c r="D25" s="330">
        <f t="shared" si="13"/>
        <v>46035</v>
      </c>
      <c r="E25" s="263"/>
      <c r="F25" s="31"/>
      <c r="G25" s="31"/>
      <c r="H25" s="32"/>
      <c r="I25" s="25"/>
      <c r="J25" s="33"/>
      <c r="K25" s="33"/>
      <c r="L25" s="340">
        <f t="shared" si="0"/>
        <v>0</v>
      </c>
      <c r="M25" s="34"/>
      <c r="N25" s="34"/>
      <c r="O25" s="340">
        <f t="shared" si="1"/>
        <v>0</v>
      </c>
      <c r="P25" s="410"/>
      <c r="Q25" s="473">
        <f>IF(AW25&gt;0,0,IF(D25=Persönliche_Daten!$D$24,Persönliche_Daten!$H$24,IF(D25=Persönliche_Daten!$D$26,Persönliche_Daten!$H$26,IF(C25=2,Persönliche_Daten!$G$18,IF(C25=3,Persönliche_Daten!$H$18,IF(C25=4,Persönliche_Daten!$I$18,IF(C25=5,Persönliche_Daten!$J$18,IF(C25=6,Persönliche_Daten!$K$18))))))+IF(C25=7,Persönliche_Daten!$L$18,IF(C25=1,Persönliche_Daten!$M$18,0))))</f>
        <v>0</v>
      </c>
      <c r="R25" s="474"/>
      <c r="S25" s="475">
        <f t="shared" si="2"/>
        <v>0</v>
      </c>
      <c r="T25" s="474"/>
      <c r="U25" s="468">
        <f t="shared" si="3"/>
        <v>0</v>
      </c>
      <c r="V25" s="472"/>
      <c r="W25" s="468">
        <f t="shared" si="14"/>
        <v>0</v>
      </c>
      <c r="X25" s="469"/>
      <c r="Y25" s="341"/>
      <c r="Z25" s="342">
        <f t="shared" si="15"/>
        <v>0</v>
      </c>
      <c r="AA25" s="341"/>
      <c r="AB25" s="343">
        <f t="shared" si="4"/>
        <v>0</v>
      </c>
      <c r="AC25" s="341"/>
      <c r="AD25" s="341"/>
      <c r="AE25" s="341"/>
      <c r="AF25" s="517"/>
      <c r="AG25" s="517"/>
      <c r="AH25" s="335"/>
      <c r="AI25" s="345"/>
      <c r="AJ25" s="335"/>
      <c r="AK25" s="335"/>
      <c r="AL25" s="335"/>
      <c r="AM25" s="335">
        <f>IF(AND(K25&gt;0,M25=K25),Persönliche_Daten!$AI$5,0)</f>
        <v>0</v>
      </c>
      <c r="AN25" s="335">
        <f t="shared" si="5"/>
        <v>0</v>
      </c>
      <c r="AO25" s="335">
        <f>IF(AND(L25&gt;6,L25&lt;9.01),L25-Persönliche_Daten!$AG$5,0)</f>
        <v>0</v>
      </c>
      <c r="AP25" s="335">
        <f>IF(L25&gt;9,L25-Persönliche_Daten!$AH$5,0)</f>
        <v>0</v>
      </c>
      <c r="AQ25" s="335">
        <f t="shared" si="6"/>
        <v>0</v>
      </c>
      <c r="AR25" s="335">
        <f t="shared" si="7"/>
        <v>0</v>
      </c>
      <c r="AS25" s="335">
        <f>IF(AND(O25&gt;6,O25&lt;9.01),O25-Persönliche_Daten!$AG$5,0)</f>
        <v>0</v>
      </c>
      <c r="AT25" s="335">
        <f>IF(O25&gt;9,O25-Persönliche_Daten!$AH$5,0)</f>
        <v>0</v>
      </c>
      <c r="AU25" s="335">
        <f t="shared" si="8"/>
        <v>0</v>
      </c>
      <c r="AV25" s="335">
        <f t="shared" si="9"/>
        <v>0</v>
      </c>
      <c r="AW25" s="335">
        <f t="shared" si="10"/>
        <v>0</v>
      </c>
      <c r="AX25" s="335"/>
    </row>
    <row r="26" spans="2:50" s="6" customFormat="1" ht="21.75" customHeight="1" x14ac:dyDescent="0.25">
      <c r="B26" s="328">
        <f t="shared" si="11"/>
        <v>46340</v>
      </c>
      <c r="C26" s="329">
        <f t="shared" si="12"/>
        <v>7</v>
      </c>
      <c r="D26" s="330">
        <f t="shared" si="13"/>
        <v>46036</v>
      </c>
      <c r="E26" s="263"/>
      <c r="F26" s="31"/>
      <c r="G26" s="31"/>
      <c r="H26" s="32"/>
      <c r="I26" s="25"/>
      <c r="J26" s="33"/>
      <c r="K26" s="33"/>
      <c r="L26" s="340">
        <f t="shared" si="0"/>
        <v>0</v>
      </c>
      <c r="M26" s="34"/>
      <c r="N26" s="34"/>
      <c r="O26" s="340">
        <f t="shared" si="1"/>
        <v>0</v>
      </c>
      <c r="P26" s="410"/>
      <c r="Q26" s="473">
        <f>IF(AW26&gt;0,0,IF(D26=Persönliche_Daten!$D$24,Persönliche_Daten!$H$24,IF(D26=Persönliche_Daten!$D$26,Persönliche_Daten!$H$26,IF(C26=2,Persönliche_Daten!$G$18,IF(C26=3,Persönliche_Daten!$H$18,IF(C26=4,Persönliche_Daten!$I$18,IF(C26=5,Persönliche_Daten!$J$18,IF(C26=6,Persönliche_Daten!$K$18))))))+IF(C26=7,Persönliche_Daten!$L$18,IF(C26=1,Persönliche_Daten!$M$18,0))))</f>
        <v>0</v>
      </c>
      <c r="R26" s="474"/>
      <c r="S26" s="475">
        <f t="shared" si="2"/>
        <v>0</v>
      </c>
      <c r="T26" s="474"/>
      <c r="U26" s="468">
        <f t="shared" si="3"/>
        <v>0</v>
      </c>
      <c r="V26" s="472"/>
      <c r="W26" s="468">
        <f t="shared" si="14"/>
        <v>0</v>
      </c>
      <c r="X26" s="469"/>
      <c r="Y26" s="341"/>
      <c r="Z26" s="342">
        <f t="shared" si="15"/>
        <v>0</v>
      </c>
      <c r="AA26" s="341"/>
      <c r="AB26" s="343">
        <f t="shared" si="4"/>
        <v>0</v>
      </c>
      <c r="AC26" s="341"/>
      <c r="AD26" s="341"/>
      <c r="AE26" s="341"/>
      <c r="AF26" s="517"/>
      <c r="AG26" s="517"/>
      <c r="AH26" s="335"/>
      <c r="AI26" s="345"/>
      <c r="AJ26" s="335"/>
      <c r="AK26" s="335"/>
      <c r="AL26" s="335"/>
      <c r="AM26" s="335">
        <f>IF(AND(K26&gt;0,M26=K26),Persönliche_Daten!$AI$5,0)</f>
        <v>0</v>
      </c>
      <c r="AN26" s="335">
        <f t="shared" si="5"/>
        <v>0</v>
      </c>
      <c r="AO26" s="335">
        <f>IF(AND(L26&gt;6,L26&lt;9.01),L26-Persönliche_Daten!$AG$5,0)</f>
        <v>0</v>
      </c>
      <c r="AP26" s="335">
        <f>IF(L26&gt;9,L26-Persönliche_Daten!$AH$5,0)</f>
        <v>0</v>
      </c>
      <c r="AQ26" s="335">
        <f t="shared" si="6"/>
        <v>0</v>
      </c>
      <c r="AR26" s="335">
        <f t="shared" si="7"/>
        <v>0</v>
      </c>
      <c r="AS26" s="335">
        <f>IF(AND(O26&gt;6,O26&lt;9.01),O26-Persönliche_Daten!$AG$5,0)</f>
        <v>0</v>
      </c>
      <c r="AT26" s="335">
        <f>IF(O26&gt;9,O26-Persönliche_Daten!$AH$5,0)</f>
        <v>0</v>
      </c>
      <c r="AU26" s="335">
        <f t="shared" si="8"/>
        <v>0</v>
      </c>
      <c r="AV26" s="335">
        <f t="shared" si="9"/>
        <v>0</v>
      </c>
      <c r="AW26" s="335">
        <f t="shared" si="10"/>
        <v>0</v>
      </c>
      <c r="AX26" s="335"/>
    </row>
    <row r="27" spans="2:50" s="6" customFormat="1" ht="21.75" customHeight="1" x14ac:dyDescent="0.25">
      <c r="B27" s="328">
        <f t="shared" si="11"/>
        <v>46341</v>
      </c>
      <c r="C27" s="329">
        <f t="shared" si="12"/>
        <v>1</v>
      </c>
      <c r="D27" s="330">
        <f t="shared" si="13"/>
        <v>46037</v>
      </c>
      <c r="E27" s="263"/>
      <c r="F27" s="31"/>
      <c r="G27" s="31"/>
      <c r="H27" s="32"/>
      <c r="I27" s="25"/>
      <c r="J27" s="33"/>
      <c r="K27" s="33"/>
      <c r="L27" s="340">
        <f t="shared" si="0"/>
        <v>0</v>
      </c>
      <c r="M27" s="34"/>
      <c r="N27" s="34"/>
      <c r="O27" s="340">
        <f t="shared" si="1"/>
        <v>0</v>
      </c>
      <c r="P27" s="410"/>
      <c r="Q27" s="473">
        <f>IF(AW27&gt;0,0,IF(D27=Persönliche_Daten!$D$24,Persönliche_Daten!$H$24,IF(D27=Persönliche_Daten!$D$26,Persönliche_Daten!$H$26,IF(C27=2,Persönliche_Daten!$G$18,IF(C27=3,Persönliche_Daten!$H$18,IF(C27=4,Persönliche_Daten!$I$18,IF(C27=5,Persönliche_Daten!$J$18,IF(C27=6,Persönliche_Daten!$K$18))))))+IF(C27=7,Persönliche_Daten!$L$18,IF(C27=1,Persönliche_Daten!$M$18,0))))</f>
        <v>0</v>
      </c>
      <c r="R27" s="474"/>
      <c r="S27" s="475">
        <f t="shared" si="2"/>
        <v>0</v>
      </c>
      <c r="T27" s="474"/>
      <c r="U27" s="468">
        <f t="shared" si="3"/>
        <v>0</v>
      </c>
      <c r="V27" s="472"/>
      <c r="W27" s="468">
        <f t="shared" si="14"/>
        <v>0</v>
      </c>
      <c r="X27" s="469"/>
      <c r="Y27" s="341"/>
      <c r="Z27" s="342">
        <f t="shared" si="15"/>
        <v>0</v>
      </c>
      <c r="AA27" s="341"/>
      <c r="AB27" s="343">
        <f t="shared" si="4"/>
        <v>0</v>
      </c>
      <c r="AC27" s="341"/>
      <c r="AD27" s="341"/>
      <c r="AE27" s="341"/>
      <c r="AF27" s="517"/>
      <c r="AG27" s="517"/>
      <c r="AH27" s="335"/>
      <c r="AI27" s="345"/>
      <c r="AJ27" s="335"/>
      <c r="AK27" s="335"/>
      <c r="AL27" s="335"/>
      <c r="AM27" s="335">
        <f>IF(AND(K27&gt;0,M27=K27),Persönliche_Daten!$AI$5,0)</f>
        <v>0</v>
      </c>
      <c r="AN27" s="335">
        <f t="shared" si="5"/>
        <v>0</v>
      </c>
      <c r="AO27" s="335">
        <f>IF(AND(L27&gt;6,L27&lt;9.01),L27-Persönliche_Daten!$AG$5,0)</f>
        <v>0</v>
      </c>
      <c r="AP27" s="335">
        <f>IF(L27&gt;9,L27-Persönliche_Daten!$AH$5,0)</f>
        <v>0</v>
      </c>
      <c r="AQ27" s="335">
        <f t="shared" si="6"/>
        <v>0</v>
      </c>
      <c r="AR27" s="335">
        <f t="shared" si="7"/>
        <v>0</v>
      </c>
      <c r="AS27" s="335">
        <f>IF(AND(O27&gt;6,O27&lt;9.01),O27-Persönliche_Daten!$AG$5,0)</f>
        <v>0</v>
      </c>
      <c r="AT27" s="335">
        <f>IF(O27&gt;9,O27-Persönliche_Daten!$AH$5,0)</f>
        <v>0</v>
      </c>
      <c r="AU27" s="335">
        <f t="shared" si="8"/>
        <v>0</v>
      </c>
      <c r="AV27" s="335">
        <f t="shared" si="9"/>
        <v>0</v>
      </c>
      <c r="AW27" s="335">
        <f t="shared" si="10"/>
        <v>0</v>
      </c>
      <c r="AX27" s="335"/>
    </row>
    <row r="28" spans="2:50" s="6" customFormat="1" ht="21.75" customHeight="1" x14ac:dyDescent="0.25">
      <c r="B28" s="328">
        <f t="shared" si="11"/>
        <v>46342</v>
      </c>
      <c r="C28" s="329">
        <f t="shared" si="12"/>
        <v>2</v>
      </c>
      <c r="D28" s="330">
        <f t="shared" si="13"/>
        <v>46038</v>
      </c>
      <c r="E28" s="263"/>
      <c r="F28" s="31"/>
      <c r="G28" s="31"/>
      <c r="H28" s="32"/>
      <c r="I28" s="25"/>
      <c r="J28" s="33"/>
      <c r="K28" s="33"/>
      <c r="L28" s="340">
        <f t="shared" si="0"/>
        <v>0</v>
      </c>
      <c r="M28" s="34"/>
      <c r="N28" s="34"/>
      <c r="O28" s="340">
        <f t="shared" si="1"/>
        <v>0</v>
      </c>
      <c r="P28" s="410"/>
      <c r="Q28" s="473">
        <f>IF(AW28&gt;0,0,IF(D28=Persönliche_Daten!$D$24,Persönliche_Daten!$H$24,IF(D28=Persönliche_Daten!$D$26,Persönliche_Daten!$H$26,IF(C28=2,Persönliche_Daten!$G$18,IF(C28=3,Persönliche_Daten!$H$18,IF(C28=4,Persönliche_Daten!$I$18,IF(C28=5,Persönliche_Daten!$J$18,IF(C28=6,Persönliche_Daten!$K$18))))))+IF(C28=7,Persönliche_Daten!$L$18,IF(C28=1,Persönliche_Daten!$M$18,0))))</f>
        <v>0</v>
      </c>
      <c r="R28" s="474"/>
      <c r="S28" s="475">
        <f t="shared" si="2"/>
        <v>0</v>
      </c>
      <c r="T28" s="474"/>
      <c r="U28" s="468">
        <f t="shared" si="3"/>
        <v>0</v>
      </c>
      <c r="V28" s="472"/>
      <c r="W28" s="468">
        <f t="shared" si="14"/>
        <v>0</v>
      </c>
      <c r="X28" s="469"/>
      <c r="Y28" s="341"/>
      <c r="Z28" s="342">
        <f t="shared" si="15"/>
        <v>0</v>
      </c>
      <c r="AA28" s="341"/>
      <c r="AB28" s="343">
        <f t="shared" si="4"/>
        <v>0</v>
      </c>
      <c r="AC28" s="341"/>
      <c r="AD28" s="341"/>
      <c r="AE28" s="341"/>
      <c r="AF28" s="517"/>
      <c r="AG28" s="517"/>
      <c r="AH28" s="335"/>
      <c r="AI28" s="345"/>
      <c r="AJ28" s="335"/>
      <c r="AK28" s="335"/>
      <c r="AL28" s="335"/>
      <c r="AM28" s="335">
        <f>IF(AND(K28&gt;0,M28=K28),Persönliche_Daten!$AI$5,0)</f>
        <v>0</v>
      </c>
      <c r="AN28" s="335">
        <f t="shared" si="5"/>
        <v>0</v>
      </c>
      <c r="AO28" s="335">
        <f>IF(AND(L28&gt;6,L28&lt;9.01),L28-Persönliche_Daten!$AG$5,0)</f>
        <v>0</v>
      </c>
      <c r="AP28" s="335">
        <f>IF(L28&gt;9,L28-Persönliche_Daten!$AH$5,0)</f>
        <v>0</v>
      </c>
      <c r="AQ28" s="335">
        <f t="shared" si="6"/>
        <v>0</v>
      </c>
      <c r="AR28" s="335">
        <f t="shared" si="7"/>
        <v>0</v>
      </c>
      <c r="AS28" s="335">
        <f>IF(AND(O28&gt;6,O28&lt;9.01),O28-Persönliche_Daten!$AG$5,0)</f>
        <v>0</v>
      </c>
      <c r="AT28" s="335">
        <f>IF(O28&gt;9,O28-Persönliche_Daten!$AH$5,0)</f>
        <v>0</v>
      </c>
      <c r="AU28" s="335">
        <f t="shared" si="8"/>
        <v>0</v>
      </c>
      <c r="AV28" s="335">
        <f t="shared" si="9"/>
        <v>0</v>
      </c>
      <c r="AW28" s="335">
        <f t="shared" si="10"/>
        <v>0</v>
      </c>
      <c r="AX28" s="335"/>
    </row>
    <row r="29" spans="2:50" s="6" customFormat="1" ht="21.75" customHeight="1" x14ac:dyDescent="0.25">
      <c r="B29" s="328">
        <f t="shared" si="11"/>
        <v>46343</v>
      </c>
      <c r="C29" s="329">
        <f t="shared" si="12"/>
        <v>3</v>
      </c>
      <c r="D29" s="330">
        <f t="shared" si="13"/>
        <v>46039</v>
      </c>
      <c r="E29" s="263"/>
      <c r="F29" s="31"/>
      <c r="G29" s="31"/>
      <c r="H29" s="32"/>
      <c r="I29" s="25"/>
      <c r="J29" s="33"/>
      <c r="K29" s="33"/>
      <c r="L29" s="340">
        <f t="shared" si="0"/>
        <v>0</v>
      </c>
      <c r="M29" s="34"/>
      <c r="N29" s="34"/>
      <c r="O29" s="340">
        <f t="shared" si="1"/>
        <v>0</v>
      </c>
      <c r="P29" s="410"/>
      <c r="Q29" s="473">
        <f>IF(AW29&gt;0,0,IF(D29=Persönliche_Daten!$D$24,Persönliche_Daten!$H$24,IF(D29=Persönliche_Daten!$D$26,Persönliche_Daten!$H$26,IF(C29=2,Persönliche_Daten!$G$18,IF(C29=3,Persönliche_Daten!$H$18,IF(C29=4,Persönliche_Daten!$I$18,IF(C29=5,Persönliche_Daten!$J$18,IF(C29=6,Persönliche_Daten!$K$18))))))+IF(C29=7,Persönliche_Daten!$L$18,IF(C29=1,Persönliche_Daten!$M$18,0))))</f>
        <v>0</v>
      </c>
      <c r="R29" s="474"/>
      <c r="S29" s="475">
        <f t="shared" si="2"/>
        <v>0</v>
      </c>
      <c r="T29" s="474"/>
      <c r="U29" s="468">
        <f t="shared" si="3"/>
        <v>0</v>
      </c>
      <c r="V29" s="472"/>
      <c r="W29" s="468">
        <f t="shared" si="14"/>
        <v>0</v>
      </c>
      <c r="X29" s="469"/>
      <c r="Y29" s="341"/>
      <c r="Z29" s="342">
        <f t="shared" si="15"/>
        <v>0</v>
      </c>
      <c r="AA29" s="341"/>
      <c r="AB29" s="343">
        <f t="shared" si="4"/>
        <v>0</v>
      </c>
      <c r="AC29" s="341"/>
      <c r="AD29" s="341"/>
      <c r="AE29" s="341"/>
      <c r="AF29" s="517"/>
      <c r="AG29" s="517"/>
      <c r="AH29" s="335"/>
      <c r="AI29" s="345"/>
      <c r="AJ29" s="335"/>
      <c r="AK29" s="335"/>
      <c r="AL29" s="335"/>
      <c r="AM29" s="335">
        <f>IF(AND(K29&gt;0,M29=K29),Persönliche_Daten!$AI$5,0)</f>
        <v>0</v>
      </c>
      <c r="AN29" s="335">
        <f t="shared" si="5"/>
        <v>0</v>
      </c>
      <c r="AO29" s="335">
        <f>IF(AND(L29&gt;6,L29&lt;9.01),L29-Persönliche_Daten!$AG$5,0)</f>
        <v>0</v>
      </c>
      <c r="AP29" s="335">
        <f>IF(L29&gt;9,L29-Persönliche_Daten!$AH$5,0)</f>
        <v>0</v>
      </c>
      <c r="AQ29" s="335">
        <f t="shared" si="6"/>
        <v>0</v>
      </c>
      <c r="AR29" s="335">
        <f t="shared" si="7"/>
        <v>0</v>
      </c>
      <c r="AS29" s="335">
        <f>IF(AND(O29&gt;6,O29&lt;9.01),O29-Persönliche_Daten!$AG$5,0)</f>
        <v>0</v>
      </c>
      <c r="AT29" s="335">
        <f>IF(O29&gt;9,O29-Persönliche_Daten!$AH$5,0)</f>
        <v>0</v>
      </c>
      <c r="AU29" s="335">
        <f t="shared" si="8"/>
        <v>0</v>
      </c>
      <c r="AV29" s="335">
        <f t="shared" si="9"/>
        <v>0</v>
      </c>
      <c r="AW29" s="335">
        <f t="shared" si="10"/>
        <v>0</v>
      </c>
      <c r="AX29" s="335"/>
    </row>
    <row r="30" spans="2:50" s="6" customFormat="1" ht="21.75" customHeight="1" x14ac:dyDescent="0.25">
      <c r="B30" s="328">
        <f t="shared" si="11"/>
        <v>46344</v>
      </c>
      <c r="C30" s="329">
        <f t="shared" si="12"/>
        <v>4</v>
      </c>
      <c r="D30" s="330">
        <f t="shared" si="13"/>
        <v>46040</v>
      </c>
      <c r="E30" s="263"/>
      <c r="F30" s="31"/>
      <c r="G30" s="31"/>
      <c r="H30" s="32"/>
      <c r="I30" s="25"/>
      <c r="J30" s="33"/>
      <c r="K30" s="33"/>
      <c r="L30" s="340">
        <f t="shared" si="0"/>
        <v>0</v>
      </c>
      <c r="M30" s="34"/>
      <c r="N30" s="34"/>
      <c r="O30" s="340">
        <f t="shared" si="1"/>
        <v>0</v>
      </c>
      <c r="P30" s="410"/>
      <c r="Q30" s="473">
        <f>IF(AW30&gt;0,0,IF(D30=Persönliche_Daten!$D$24,Persönliche_Daten!$H$24,IF(D30=Persönliche_Daten!$D$26,Persönliche_Daten!$H$26,IF(C30=2,Persönliche_Daten!$G$18,IF(C30=3,Persönliche_Daten!$H$18,IF(C30=4,Persönliche_Daten!$I$18,IF(C30=5,Persönliche_Daten!$J$18,IF(C30=6,Persönliche_Daten!$K$18))))))+IF(C30=7,Persönliche_Daten!$L$18,IF(C30=1,Persönliche_Daten!$M$18,0))))</f>
        <v>0</v>
      </c>
      <c r="R30" s="474"/>
      <c r="S30" s="475">
        <f t="shared" si="2"/>
        <v>0</v>
      </c>
      <c r="T30" s="474"/>
      <c r="U30" s="468">
        <f t="shared" si="3"/>
        <v>0</v>
      </c>
      <c r="V30" s="472"/>
      <c r="W30" s="468">
        <f t="shared" si="14"/>
        <v>0</v>
      </c>
      <c r="X30" s="469"/>
      <c r="Y30" s="341"/>
      <c r="Z30" s="342">
        <f t="shared" si="15"/>
        <v>0</v>
      </c>
      <c r="AA30" s="341"/>
      <c r="AB30" s="343">
        <f t="shared" si="4"/>
        <v>0</v>
      </c>
      <c r="AC30" s="341"/>
      <c r="AD30" s="341"/>
      <c r="AE30" s="341"/>
      <c r="AF30" s="517"/>
      <c r="AG30" s="517"/>
      <c r="AH30" s="335"/>
      <c r="AI30" s="345"/>
      <c r="AJ30" s="335"/>
      <c r="AK30" s="335"/>
      <c r="AL30" s="335"/>
      <c r="AM30" s="335">
        <f>IF(AND(K30&gt;0,M30=K30),Persönliche_Daten!$AI$5,0)</f>
        <v>0</v>
      </c>
      <c r="AN30" s="335">
        <f t="shared" si="5"/>
        <v>0</v>
      </c>
      <c r="AO30" s="335">
        <f>IF(AND(L30&gt;6,L30&lt;9.01),L30-Persönliche_Daten!$AG$5,0)</f>
        <v>0</v>
      </c>
      <c r="AP30" s="335">
        <f>IF(L30&gt;9,L30-Persönliche_Daten!$AH$5,0)</f>
        <v>0</v>
      </c>
      <c r="AQ30" s="335">
        <f t="shared" si="6"/>
        <v>0</v>
      </c>
      <c r="AR30" s="335">
        <f t="shared" si="7"/>
        <v>0</v>
      </c>
      <c r="AS30" s="335">
        <f>IF(AND(O30&gt;6,O30&lt;9.01),O30-Persönliche_Daten!$AG$5,0)</f>
        <v>0</v>
      </c>
      <c r="AT30" s="335">
        <f>IF(O30&gt;9,O30-Persönliche_Daten!$AH$5,0)</f>
        <v>0</v>
      </c>
      <c r="AU30" s="335">
        <f t="shared" si="8"/>
        <v>0</v>
      </c>
      <c r="AV30" s="335">
        <f t="shared" si="9"/>
        <v>0</v>
      </c>
      <c r="AW30" s="335">
        <f t="shared" si="10"/>
        <v>0</v>
      </c>
      <c r="AX30" s="335"/>
    </row>
    <row r="31" spans="2:50" s="6" customFormat="1" ht="21.75" customHeight="1" x14ac:dyDescent="0.25">
      <c r="B31" s="328">
        <f t="shared" si="11"/>
        <v>46345</v>
      </c>
      <c r="C31" s="329">
        <f t="shared" si="12"/>
        <v>5</v>
      </c>
      <c r="D31" s="330">
        <f t="shared" si="13"/>
        <v>46041</v>
      </c>
      <c r="E31" s="263"/>
      <c r="F31" s="31"/>
      <c r="G31" s="31"/>
      <c r="H31" s="32"/>
      <c r="I31" s="25"/>
      <c r="J31" s="33"/>
      <c r="K31" s="33"/>
      <c r="L31" s="340">
        <f t="shared" si="0"/>
        <v>0</v>
      </c>
      <c r="M31" s="34"/>
      <c r="N31" s="34"/>
      <c r="O31" s="340">
        <f t="shared" si="1"/>
        <v>0</v>
      </c>
      <c r="P31" s="410"/>
      <c r="Q31" s="473">
        <f>IF(AW31&gt;0,0,IF(D31=Persönliche_Daten!$D$24,Persönliche_Daten!$H$24,IF(D31=Persönliche_Daten!$D$26,Persönliche_Daten!$H$26,IF(C31=2,Persönliche_Daten!$G$18,IF(C31=3,Persönliche_Daten!$H$18,IF(C31=4,Persönliche_Daten!$I$18,IF(C31=5,Persönliche_Daten!$J$18,IF(C31=6,Persönliche_Daten!$K$18))))))+IF(C31=7,Persönliche_Daten!$L$18,IF(C31=1,Persönliche_Daten!$M$18,0))))</f>
        <v>0</v>
      </c>
      <c r="R31" s="474"/>
      <c r="S31" s="475">
        <f t="shared" si="2"/>
        <v>0</v>
      </c>
      <c r="T31" s="474"/>
      <c r="U31" s="468">
        <f t="shared" si="3"/>
        <v>0</v>
      </c>
      <c r="V31" s="472"/>
      <c r="W31" s="468">
        <f t="shared" si="14"/>
        <v>0</v>
      </c>
      <c r="X31" s="469"/>
      <c r="Y31" s="341"/>
      <c r="Z31" s="342">
        <f t="shared" si="15"/>
        <v>0</v>
      </c>
      <c r="AA31" s="341"/>
      <c r="AB31" s="343">
        <f t="shared" si="4"/>
        <v>0</v>
      </c>
      <c r="AC31" s="341"/>
      <c r="AD31" s="341"/>
      <c r="AE31" s="341"/>
      <c r="AF31" s="517"/>
      <c r="AG31" s="517"/>
      <c r="AH31" s="335"/>
      <c r="AI31" s="345"/>
      <c r="AJ31" s="335"/>
      <c r="AK31" s="335"/>
      <c r="AL31" s="335"/>
      <c r="AM31" s="335">
        <f>IF(AND(K31&gt;0,M31=K31),Persönliche_Daten!$AI$5,0)</f>
        <v>0</v>
      </c>
      <c r="AN31" s="335">
        <f t="shared" si="5"/>
        <v>0</v>
      </c>
      <c r="AO31" s="335">
        <f>IF(AND(L31&gt;6,L31&lt;9.01),L31-Persönliche_Daten!$AG$5,0)</f>
        <v>0</v>
      </c>
      <c r="AP31" s="335">
        <f>IF(L31&gt;9,L31-Persönliche_Daten!$AH$5,0)</f>
        <v>0</v>
      </c>
      <c r="AQ31" s="335">
        <f t="shared" si="6"/>
        <v>0</v>
      </c>
      <c r="AR31" s="335">
        <f t="shared" si="7"/>
        <v>0</v>
      </c>
      <c r="AS31" s="335">
        <f>IF(AND(O31&gt;6,O31&lt;9.01),O31-Persönliche_Daten!$AG$5,0)</f>
        <v>0</v>
      </c>
      <c r="AT31" s="335">
        <f>IF(O31&gt;9,O31-Persönliche_Daten!$AH$5,0)</f>
        <v>0</v>
      </c>
      <c r="AU31" s="335">
        <f t="shared" si="8"/>
        <v>0</v>
      </c>
      <c r="AV31" s="335">
        <f t="shared" si="9"/>
        <v>0</v>
      </c>
      <c r="AW31" s="335">
        <f t="shared" si="10"/>
        <v>0</v>
      </c>
      <c r="AX31" s="335"/>
    </row>
    <row r="32" spans="2:50" s="6" customFormat="1" ht="21.75" customHeight="1" x14ac:dyDescent="0.25">
      <c r="B32" s="328">
        <f t="shared" si="11"/>
        <v>46346</v>
      </c>
      <c r="C32" s="329">
        <f t="shared" si="12"/>
        <v>6</v>
      </c>
      <c r="D32" s="330">
        <f t="shared" si="13"/>
        <v>46042</v>
      </c>
      <c r="E32" s="263"/>
      <c r="F32" s="31"/>
      <c r="G32" s="31"/>
      <c r="H32" s="32"/>
      <c r="I32" s="25"/>
      <c r="J32" s="33"/>
      <c r="K32" s="33"/>
      <c r="L32" s="340">
        <f t="shared" si="0"/>
        <v>0</v>
      </c>
      <c r="M32" s="34"/>
      <c r="N32" s="34"/>
      <c r="O32" s="340">
        <f t="shared" si="1"/>
        <v>0</v>
      </c>
      <c r="P32" s="410"/>
      <c r="Q32" s="473">
        <f>IF(AW32&gt;0,0,IF(D32=Persönliche_Daten!$D$24,Persönliche_Daten!$H$24,IF(D32=Persönliche_Daten!$D$26,Persönliche_Daten!$H$26,IF(C32=2,Persönliche_Daten!$G$18,IF(C32=3,Persönliche_Daten!$H$18,IF(C32=4,Persönliche_Daten!$I$18,IF(C32=5,Persönliche_Daten!$J$18,IF(C32=6,Persönliche_Daten!$K$18))))))+IF(C32=7,Persönliche_Daten!$L$18,IF(C32=1,Persönliche_Daten!$M$18,0))))</f>
        <v>0</v>
      </c>
      <c r="R32" s="474"/>
      <c r="S32" s="475">
        <f t="shared" si="2"/>
        <v>0</v>
      </c>
      <c r="T32" s="474"/>
      <c r="U32" s="468">
        <f t="shared" si="3"/>
        <v>0</v>
      </c>
      <c r="V32" s="472"/>
      <c r="W32" s="468">
        <f t="shared" si="14"/>
        <v>0</v>
      </c>
      <c r="X32" s="469"/>
      <c r="Y32" s="341"/>
      <c r="Z32" s="342">
        <f t="shared" si="15"/>
        <v>0</v>
      </c>
      <c r="AA32" s="341"/>
      <c r="AB32" s="343">
        <f t="shared" si="4"/>
        <v>0</v>
      </c>
      <c r="AC32" s="341"/>
      <c r="AD32" s="341"/>
      <c r="AE32" s="341"/>
      <c r="AF32" s="517"/>
      <c r="AG32" s="517"/>
      <c r="AH32" s="335"/>
      <c r="AI32" s="345"/>
      <c r="AJ32" s="335"/>
      <c r="AK32" s="335"/>
      <c r="AL32" s="335"/>
      <c r="AM32" s="335">
        <f>IF(AND(K32&gt;0,M32=K32),Persönliche_Daten!$AI$5,0)</f>
        <v>0</v>
      </c>
      <c r="AN32" s="335">
        <f t="shared" si="5"/>
        <v>0</v>
      </c>
      <c r="AO32" s="335">
        <f>IF(AND(L32&gt;6,L32&lt;9.01),L32-Persönliche_Daten!$AG$5,0)</f>
        <v>0</v>
      </c>
      <c r="AP32" s="335">
        <f>IF(L32&gt;9,L32-Persönliche_Daten!$AH$5,0)</f>
        <v>0</v>
      </c>
      <c r="AQ32" s="335">
        <f t="shared" si="6"/>
        <v>0</v>
      </c>
      <c r="AR32" s="335">
        <f t="shared" si="7"/>
        <v>0</v>
      </c>
      <c r="AS32" s="335">
        <f>IF(AND(O32&gt;6,O32&lt;9.01),O32-Persönliche_Daten!$AG$5,0)</f>
        <v>0</v>
      </c>
      <c r="AT32" s="335">
        <f>IF(O32&gt;9,O32-Persönliche_Daten!$AH$5,0)</f>
        <v>0</v>
      </c>
      <c r="AU32" s="335">
        <f t="shared" si="8"/>
        <v>0</v>
      </c>
      <c r="AV32" s="335">
        <f t="shared" si="9"/>
        <v>0</v>
      </c>
      <c r="AW32" s="335">
        <f t="shared" si="10"/>
        <v>0</v>
      </c>
      <c r="AX32" s="335"/>
    </row>
    <row r="33" spans="2:50" s="6" customFormat="1" ht="21.75" customHeight="1" x14ac:dyDescent="0.25">
      <c r="B33" s="328">
        <f t="shared" si="11"/>
        <v>46347</v>
      </c>
      <c r="C33" s="329">
        <f t="shared" si="12"/>
        <v>7</v>
      </c>
      <c r="D33" s="330">
        <f t="shared" si="13"/>
        <v>46043</v>
      </c>
      <c r="E33" s="263"/>
      <c r="F33" s="31"/>
      <c r="G33" s="31"/>
      <c r="H33" s="32"/>
      <c r="I33" s="25"/>
      <c r="J33" s="33"/>
      <c r="K33" s="33"/>
      <c r="L33" s="340">
        <f t="shared" si="0"/>
        <v>0</v>
      </c>
      <c r="M33" s="34"/>
      <c r="N33" s="34"/>
      <c r="O33" s="340">
        <f t="shared" si="1"/>
        <v>0</v>
      </c>
      <c r="P33" s="410"/>
      <c r="Q33" s="473">
        <f>IF(AW33&gt;0,0,IF(D33=Persönliche_Daten!$D$24,Persönliche_Daten!$H$24,IF(D33=Persönliche_Daten!$D$26,Persönliche_Daten!$H$26,IF(C33=2,Persönliche_Daten!$G$18,IF(C33=3,Persönliche_Daten!$H$18,IF(C33=4,Persönliche_Daten!$I$18,IF(C33=5,Persönliche_Daten!$J$18,IF(C33=6,Persönliche_Daten!$K$18))))))+IF(C33=7,Persönliche_Daten!$L$18,IF(C33=1,Persönliche_Daten!$M$18,0))))</f>
        <v>0</v>
      </c>
      <c r="R33" s="474"/>
      <c r="S33" s="475">
        <f t="shared" si="2"/>
        <v>0</v>
      </c>
      <c r="T33" s="474"/>
      <c r="U33" s="468">
        <f t="shared" si="3"/>
        <v>0</v>
      </c>
      <c r="V33" s="472"/>
      <c r="W33" s="468">
        <f t="shared" si="14"/>
        <v>0</v>
      </c>
      <c r="X33" s="469"/>
      <c r="Y33" s="341"/>
      <c r="Z33" s="342">
        <f t="shared" si="15"/>
        <v>0</v>
      </c>
      <c r="AA33" s="341"/>
      <c r="AB33" s="343">
        <f t="shared" si="4"/>
        <v>0</v>
      </c>
      <c r="AC33" s="341"/>
      <c r="AD33" s="341"/>
      <c r="AE33" s="341"/>
      <c r="AF33" s="517"/>
      <c r="AG33" s="517"/>
      <c r="AH33" s="335"/>
      <c r="AI33" s="345"/>
      <c r="AJ33" s="335"/>
      <c r="AK33" s="335"/>
      <c r="AL33" s="335"/>
      <c r="AM33" s="335">
        <f>IF(AND(K33&gt;0,M33=K33),Persönliche_Daten!$AI$5,0)</f>
        <v>0</v>
      </c>
      <c r="AN33" s="335">
        <f t="shared" si="5"/>
        <v>0</v>
      </c>
      <c r="AO33" s="335">
        <f>IF(AND(L33&gt;6,L33&lt;9.01),L33-Persönliche_Daten!$AG$5,0)</f>
        <v>0</v>
      </c>
      <c r="AP33" s="335">
        <f>IF(L33&gt;9,L33-Persönliche_Daten!$AH$5,0)</f>
        <v>0</v>
      </c>
      <c r="AQ33" s="335">
        <f t="shared" si="6"/>
        <v>0</v>
      </c>
      <c r="AR33" s="335">
        <f t="shared" si="7"/>
        <v>0</v>
      </c>
      <c r="AS33" s="335">
        <f>IF(AND(O33&gt;6,O33&lt;9.01),O33-Persönliche_Daten!$AG$5,0)</f>
        <v>0</v>
      </c>
      <c r="AT33" s="335">
        <f>IF(O33&gt;9,O33-Persönliche_Daten!$AH$5,0)</f>
        <v>0</v>
      </c>
      <c r="AU33" s="335">
        <f t="shared" si="8"/>
        <v>0</v>
      </c>
      <c r="AV33" s="335">
        <f t="shared" si="9"/>
        <v>0</v>
      </c>
      <c r="AW33" s="335">
        <f t="shared" si="10"/>
        <v>0</v>
      </c>
      <c r="AX33" s="335"/>
    </row>
    <row r="34" spans="2:50" s="6" customFormat="1" ht="21.75" customHeight="1" x14ac:dyDescent="0.25">
      <c r="B34" s="328">
        <f t="shared" si="11"/>
        <v>46348</v>
      </c>
      <c r="C34" s="329">
        <f t="shared" si="12"/>
        <v>1</v>
      </c>
      <c r="D34" s="330">
        <f t="shared" si="13"/>
        <v>46044</v>
      </c>
      <c r="E34" s="263"/>
      <c r="F34" s="31"/>
      <c r="G34" s="31"/>
      <c r="H34" s="32"/>
      <c r="I34" s="25"/>
      <c r="J34" s="33"/>
      <c r="K34" s="33"/>
      <c r="L34" s="340">
        <f t="shared" si="0"/>
        <v>0</v>
      </c>
      <c r="M34" s="34"/>
      <c r="N34" s="34"/>
      <c r="O34" s="340">
        <f t="shared" si="1"/>
        <v>0</v>
      </c>
      <c r="P34" s="410"/>
      <c r="Q34" s="473">
        <f>IF(AW34&gt;0,0,IF(D34=Persönliche_Daten!$D$24,Persönliche_Daten!$H$24,IF(D34=Persönliche_Daten!$D$26,Persönliche_Daten!$H$26,IF(C34=2,Persönliche_Daten!$G$18,IF(C34=3,Persönliche_Daten!$H$18,IF(C34=4,Persönliche_Daten!$I$18,IF(C34=5,Persönliche_Daten!$J$18,IF(C34=6,Persönliche_Daten!$K$18))))))+IF(C34=7,Persönliche_Daten!$L$18,IF(C34=1,Persönliche_Daten!$M$18,0))))</f>
        <v>0</v>
      </c>
      <c r="R34" s="474"/>
      <c r="S34" s="475">
        <f t="shared" si="2"/>
        <v>0</v>
      </c>
      <c r="T34" s="474"/>
      <c r="U34" s="468">
        <f t="shared" si="3"/>
        <v>0</v>
      </c>
      <c r="V34" s="472"/>
      <c r="W34" s="468">
        <f t="shared" si="14"/>
        <v>0</v>
      </c>
      <c r="X34" s="469"/>
      <c r="Y34" s="341"/>
      <c r="Z34" s="342">
        <f t="shared" si="15"/>
        <v>0</v>
      </c>
      <c r="AA34" s="341"/>
      <c r="AB34" s="343">
        <f t="shared" si="4"/>
        <v>0</v>
      </c>
      <c r="AC34" s="341"/>
      <c r="AD34" s="341"/>
      <c r="AE34" s="341"/>
      <c r="AF34" s="517"/>
      <c r="AG34" s="517"/>
      <c r="AH34" s="335"/>
      <c r="AI34" s="345"/>
      <c r="AJ34" s="335"/>
      <c r="AK34" s="335"/>
      <c r="AL34" s="335"/>
      <c r="AM34" s="335">
        <f>IF(AND(K34&gt;0,M34=K34),Persönliche_Daten!$AI$5,0)</f>
        <v>0</v>
      </c>
      <c r="AN34" s="335">
        <f t="shared" si="5"/>
        <v>0</v>
      </c>
      <c r="AO34" s="335">
        <f>IF(AND(L34&gt;6,L34&lt;9.01),L34-Persönliche_Daten!$AG$5,0)</f>
        <v>0</v>
      </c>
      <c r="AP34" s="335">
        <f>IF(L34&gt;9,L34-Persönliche_Daten!$AH$5,0)</f>
        <v>0</v>
      </c>
      <c r="AQ34" s="335">
        <f t="shared" si="6"/>
        <v>0</v>
      </c>
      <c r="AR34" s="335">
        <f t="shared" si="7"/>
        <v>0</v>
      </c>
      <c r="AS34" s="335">
        <f>IF(AND(O34&gt;6,O34&lt;9.01),O34-Persönliche_Daten!$AG$5,0)</f>
        <v>0</v>
      </c>
      <c r="AT34" s="335">
        <f>IF(O34&gt;9,O34-Persönliche_Daten!$AH$5,0)</f>
        <v>0</v>
      </c>
      <c r="AU34" s="335">
        <f t="shared" si="8"/>
        <v>0</v>
      </c>
      <c r="AV34" s="335">
        <f t="shared" si="9"/>
        <v>0</v>
      </c>
      <c r="AW34" s="335">
        <f t="shared" si="10"/>
        <v>0</v>
      </c>
      <c r="AX34" s="335"/>
    </row>
    <row r="35" spans="2:50" s="6" customFormat="1" ht="21.75" customHeight="1" x14ac:dyDescent="0.25">
      <c r="B35" s="328">
        <f t="shared" si="11"/>
        <v>46349</v>
      </c>
      <c r="C35" s="329">
        <f t="shared" si="12"/>
        <v>2</v>
      </c>
      <c r="D35" s="330">
        <f t="shared" si="13"/>
        <v>46045</v>
      </c>
      <c r="E35" s="263"/>
      <c r="F35" s="31"/>
      <c r="G35" s="31"/>
      <c r="H35" s="32"/>
      <c r="I35" s="25"/>
      <c r="J35" s="33"/>
      <c r="K35" s="33"/>
      <c r="L35" s="340">
        <f t="shared" si="0"/>
        <v>0</v>
      </c>
      <c r="M35" s="34"/>
      <c r="N35" s="34"/>
      <c r="O35" s="340">
        <f t="shared" si="1"/>
        <v>0</v>
      </c>
      <c r="P35" s="410"/>
      <c r="Q35" s="473">
        <f>IF(AW35&gt;0,0,IF(D35=Persönliche_Daten!$D$24,Persönliche_Daten!$H$24,IF(D35=Persönliche_Daten!$D$26,Persönliche_Daten!$H$26,IF(C35=2,Persönliche_Daten!$G$18,IF(C35=3,Persönliche_Daten!$H$18,IF(C35=4,Persönliche_Daten!$I$18,IF(C35=5,Persönliche_Daten!$J$18,IF(C35=6,Persönliche_Daten!$K$18))))))+IF(C35=7,Persönliche_Daten!$L$18,IF(C35=1,Persönliche_Daten!$M$18,0))))</f>
        <v>0</v>
      </c>
      <c r="R35" s="474"/>
      <c r="S35" s="475">
        <f t="shared" si="2"/>
        <v>0</v>
      </c>
      <c r="T35" s="474"/>
      <c r="U35" s="468">
        <f t="shared" si="3"/>
        <v>0</v>
      </c>
      <c r="V35" s="472"/>
      <c r="W35" s="468">
        <f t="shared" si="14"/>
        <v>0</v>
      </c>
      <c r="X35" s="469"/>
      <c r="Y35" s="341"/>
      <c r="Z35" s="342">
        <f t="shared" si="15"/>
        <v>0</v>
      </c>
      <c r="AA35" s="341"/>
      <c r="AB35" s="343">
        <f t="shared" si="4"/>
        <v>0</v>
      </c>
      <c r="AC35" s="341"/>
      <c r="AD35" s="341"/>
      <c r="AE35" s="341"/>
      <c r="AF35" s="517"/>
      <c r="AG35" s="517"/>
      <c r="AH35" s="335"/>
      <c r="AI35" s="345"/>
      <c r="AJ35" s="335"/>
      <c r="AK35" s="335"/>
      <c r="AL35" s="335"/>
      <c r="AM35" s="335">
        <f>IF(AND(K35&gt;0,M35=K35),Persönliche_Daten!$AI$5,0)</f>
        <v>0</v>
      </c>
      <c r="AN35" s="335">
        <f t="shared" si="5"/>
        <v>0</v>
      </c>
      <c r="AO35" s="335">
        <f>IF(AND(L35&gt;6,L35&lt;9.01),L35-Persönliche_Daten!$AG$5,0)</f>
        <v>0</v>
      </c>
      <c r="AP35" s="335">
        <f>IF(L35&gt;9,L35-Persönliche_Daten!$AH$5,0)</f>
        <v>0</v>
      </c>
      <c r="AQ35" s="335">
        <f t="shared" si="6"/>
        <v>0</v>
      </c>
      <c r="AR35" s="335">
        <f t="shared" si="7"/>
        <v>0</v>
      </c>
      <c r="AS35" s="335">
        <f>IF(AND(O35&gt;6,O35&lt;9.01),O35-Persönliche_Daten!$AG$5,0)</f>
        <v>0</v>
      </c>
      <c r="AT35" s="335">
        <f>IF(O35&gt;9,O35-Persönliche_Daten!$AH$5,0)</f>
        <v>0</v>
      </c>
      <c r="AU35" s="335">
        <f t="shared" si="8"/>
        <v>0</v>
      </c>
      <c r="AV35" s="335">
        <f t="shared" si="9"/>
        <v>0</v>
      </c>
      <c r="AW35" s="335">
        <f t="shared" si="10"/>
        <v>0</v>
      </c>
      <c r="AX35" s="335"/>
    </row>
    <row r="36" spans="2:50" s="6" customFormat="1" ht="21.75" customHeight="1" x14ac:dyDescent="0.25">
      <c r="B36" s="328">
        <f t="shared" si="11"/>
        <v>46350</v>
      </c>
      <c r="C36" s="329">
        <f t="shared" si="12"/>
        <v>3</v>
      </c>
      <c r="D36" s="330">
        <f t="shared" si="13"/>
        <v>46046</v>
      </c>
      <c r="E36" s="263"/>
      <c r="F36" s="31"/>
      <c r="G36" s="31"/>
      <c r="H36" s="32"/>
      <c r="I36" s="25"/>
      <c r="J36" s="33"/>
      <c r="K36" s="33"/>
      <c r="L36" s="340">
        <f t="shared" si="0"/>
        <v>0</v>
      </c>
      <c r="M36" s="34"/>
      <c r="N36" s="34"/>
      <c r="O36" s="340">
        <f t="shared" si="1"/>
        <v>0</v>
      </c>
      <c r="P36" s="410"/>
      <c r="Q36" s="473">
        <f>IF(AW36&gt;0,0,IF(D36=Persönliche_Daten!$D$24,Persönliche_Daten!$H$24,IF(D36=Persönliche_Daten!$D$26,Persönliche_Daten!$H$26,IF(C36=2,Persönliche_Daten!$G$18,IF(C36=3,Persönliche_Daten!$H$18,IF(C36=4,Persönliche_Daten!$I$18,IF(C36=5,Persönliche_Daten!$J$18,IF(C36=6,Persönliche_Daten!$K$18))))))+IF(C36=7,Persönliche_Daten!$L$18,IF(C36=1,Persönliche_Daten!$M$18,0))))</f>
        <v>0</v>
      </c>
      <c r="R36" s="474"/>
      <c r="S36" s="475">
        <f t="shared" si="2"/>
        <v>0</v>
      </c>
      <c r="T36" s="474"/>
      <c r="U36" s="468">
        <f t="shared" si="3"/>
        <v>0</v>
      </c>
      <c r="V36" s="472"/>
      <c r="W36" s="468">
        <f t="shared" si="14"/>
        <v>0</v>
      </c>
      <c r="X36" s="469"/>
      <c r="Y36" s="341"/>
      <c r="Z36" s="342">
        <f t="shared" si="15"/>
        <v>0</v>
      </c>
      <c r="AA36" s="341"/>
      <c r="AB36" s="343">
        <f t="shared" si="4"/>
        <v>0</v>
      </c>
      <c r="AC36" s="341"/>
      <c r="AD36" s="341"/>
      <c r="AE36" s="341"/>
      <c r="AF36" s="517"/>
      <c r="AG36" s="517"/>
      <c r="AH36" s="335"/>
      <c r="AI36" s="345"/>
      <c r="AJ36" s="335"/>
      <c r="AK36" s="335"/>
      <c r="AL36" s="335"/>
      <c r="AM36" s="335">
        <f>IF(AND(K36&gt;0,M36=K36),Persönliche_Daten!$AI$5,0)</f>
        <v>0</v>
      </c>
      <c r="AN36" s="335">
        <f t="shared" si="5"/>
        <v>0</v>
      </c>
      <c r="AO36" s="335">
        <f>IF(AND(L36&gt;6,L36&lt;9.01),L36-Persönliche_Daten!$AG$5,0)</f>
        <v>0</v>
      </c>
      <c r="AP36" s="335">
        <f>IF(L36&gt;9,L36-Persönliche_Daten!$AH$5,0)</f>
        <v>0</v>
      </c>
      <c r="AQ36" s="335">
        <f t="shared" si="6"/>
        <v>0</v>
      </c>
      <c r="AR36" s="335">
        <f t="shared" si="7"/>
        <v>0</v>
      </c>
      <c r="AS36" s="335">
        <f>IF(AND(O36&gt;6,O36&lt;9.01),O36-Persönliche_Daten!$AG$5,0)</f>
        <v>0</v>
      </c>
      <c r="AT36" s="335">
        <f>IF(O36&gt;9,O36-Persönliche_Daten!$AH$5,0)</f>
        <v>0</v>
      </c>
      <c r="AU36" s="335">
        <f t="shared" si="8"/>
        <v>0</v>
      </c>
      <c r="AV36" s="335">
        <f t="shared" si="9"/>
        <v>0</v>
      </c>
      <c r="AW36" s="335">
        <f t="shared" si="10"/>
        <v>0</v>
      </c>
      <c r="AX36" s="335"/>
    </row>
    <row r="37" spans="2:50" s="6" customFormat="1" ht="21.75" customHeight="1" x14ac:dyDescent="0.25">
      <c r="B37" s="328">
        <f t="shared" si="11"/>
        <v>46351</v>
      </c>
      <c r="C37" s="329">
        <f t="shared" si="12"/>
        <v>4</v>
      </c>
      <c r="D37" s="330">
        <f t="shared" si="13"/>
        <v>46047</v>
      </c>
      <c r="E37" s="263"/>
      <c r="F37" s="31"/>
      <c r="G37" s="31"/>
      <c r="H37" s="32"/>
      <c r="I37" s="25"/>
      <c r="J37" s="33"/>
      <c r="K37" s="33"/>
      <c r="L37" s="340">
        <f t="shared" si="0"/>
        <v>0</v>
      </c>
      <c r="M37" s="34"/>
      <c r="N37" s="34"/>
      <c r="O37" s="340">
        <f t="shared" si="1"/>
        <v>0</v>
      </c>
      <c r="P37" s="410"/>
      <c r="Q37" s="473">
        <f>IF(AW37&gt;0,0,IF(D37=Persönliche_Daten!$D$24,Persönliche_Daten!$H$24,IF(D37=Persönliche_Daten!$D$26,Persönliche_Daten!$H$26,IF(C37=2,Persönliche_Daten!$G$18,IF(C37=3,Persönliche_Daten!$H$18,IF(C37=4,Persönliche_Daten!$I$18,IF(C37=5,Persönliche_Daten!$J$18,IF(C37=6,Persönliche_Daten!$K$18))))))+IF(C37=7,Persönliche_Daten!$L$18,IF(C37=1,Persönliche_Daten!$M$18,0))))</f>
        <v>0</v>
      </c>
      <c r="R37" s="474"/>
      <c r="S37" s="475">
        <f t="shared" si="2"/>
        <v>0</v>
      </c>
      <c r="T37" s="474"/>
      <c r="U37" s="468">
        <f t="shared" si="3"/>
        <v>0</v>
      </c>
      <c r="V37" s="472"/>
      <c r="W37" s="468">
        <f t="shared" si="14"/>
        <v>0</v>
      </c>
      <c r="X37" s="469"/>
      <c r="Y37" s="341"/>
      <c r="Z37" s="342">
        <f t="shared" si="15"/>
        <v>0</v>
      </c>
      <c r="AA37" s="341"/>
      <c r="AB37" s="343">
        <f t="shared" si="4"/>
        <v>0</v>
      </c>
      <c r="AC37" s="341"/>
      <c r="AD37" s="341"/>
      <c r="AE37" s="341"/>
      <c r="AF37" s="517"/>
      <c r="AG37" s="517"/>
      <c r="AH37" s="335"/>
      <c r="AI37" s="345"/>
      <c r="AJ37" s="335"/>
      <c r="AK37" s="335"/>
      <c r="AL37" s="335"/>
      <c r="AM37" s="335">
        <f>IF(AND(K37&gt;0,M37=K37),Persönliche_Daten!$AI$5,0)</f>
        <v>0</v>
      </c>
      <c r="AN37" s="335">
        <f t="shared" si="5"/>
        <v>0</v>
      </c>
      <c r="AO37" s="335">
        <f>IF(AND(L37&gt;6,L37&lt;9.01),L37-Persönliche_Daten!$AG$5,0)</f>
        <v>0</v>
      </c>
      <c r="AP37" s="335">
        <f>IF(L37&gt;9,L37-Persönliche_Daten!$AH$5,0)</f>
        <v>0</v>
      </c>
      <c r="AQ37" s="335">
        <f t="shared" si="6"/>
        <v>0</v>
      </c>
      <c r="AR37" s="335">
        <f t="shared" si="7"/>
        <v>0</v>
      </c>
      <c r="AS37" s="335">
        <f>IF(AND(O37&gt;6,O37&lt;9.01),O37-Persönliche_Daten!$AG$5,0)</f>
        <v>0</v>
      </c>
      <c r="AT37" s="335">
        <f>IF(O37&gt;9,O37-Persönliche_Daten!$AH$5,0)</f>
        <v>0</v>
      </c>
      <c r="AU37" s="335">
        <f t="shared" si="8"/>
        <v>0</v>
      </c>
      <c r="AV37" s="335">
        <f t="shared" si="9"/>
        <v>0</v>
      </c>
      <c r="AW37" s="335">
        <f t="shared" si="10"/>
        <v>0</v>
      </c>
      <c r="AX37" s="335"/>
    </row>
    <row r="38" spans="2:50" s="6" customFormat="1" ht="21.75" customHeight="1" x14ac:dyDescent="0.25">
      <c r="B38" s="328">
        <f t="shared" si="11"/>
        <v>46352</v>
      </c>
      <c r="C38" s="329">
        <f t="shared" si="12"/>
        <v>5</v>
      </c>
      <c r="D38" s="330">
        <f t="shared" si="13"/>
        <v>46048</v>
      </c>
      <c r="E38" s="263"/>
      <c r="F38" s="31"/>
      <c r="G38" s="31"/>
      <c r="H38" s="32"/>
      <c r="I38" s="25"/>
      <c r="J38" s="33"/>
      <c r="K38" s="33"/>
      <c r="L38" s="340">
        <f t="shared" si="0"/>
        <v>0</v>
      </c>
      <c r="M38" s="34"/>
      <c r="N38" s="34"/>
      <c r="O38" s="340">
        <f t="shared" si="1"/>
        <v>0</v>
      </c>
      <c r="P38" s="410"/>
      <c r="Q38" s="473">
        <f>IF(AW38&gt;0,0,IF(D38=Persönliche_Daten!$D$24,Persönliche_Daten!$H$24,IF(D38=Persönliche_Daten!$D$26,Persönliche_Daten!$H$26,IF(C38=2,Persönliche_Daten!$G$18,IF(C38=3,Persönliche_Daten!$H$18,IF(C38=4,Persönliche_Daten!$I$18,IF(C38=5,Persönliche_Daten!$J$18,IF(C38=6,Persönliche_Daten!$K$18))))))+IF(C38=7,Persönliche_Daten!$L$18,IF(C38=1,Persönliche_Daten!$M$18,0))))</f>
        <v>0</v>
      </c>
      <c r="R38" s="474"/>
      <c r="S38" s="475">
        <f t="shared" si="2"/>
        <v>0</v>
      </c>
      <c r="T38" s="474"/>
      <c r="U38" s="468">
        <f t="shared" si="3"/>
        <v>0</v>
      </c>
      <c r="V38" s="472"/>
      <c r="W38" s="468">
        <f t="shared" si="14"/>
        <v>0</v>
      </c>
      <c r="X38" s="469"/>
      <c r="Y38" s="341"/>
      <c r="Z38" s="342">
        <f t="shared" si="15"/>
        <v>0</v>
      </c>
      <c r="AA38" s="341"/>
      <c r="AB38" s="343">
        <f t="shared" si="4"/>
        <v>0</v>
      </c>
      <c r="AC38" s="341"/>
      <c r="AD38" s="341"/>
      <c r="AE38" s="341"/>
      <c r="AF38" s="517"/>
      <c r="AG38" s="517"/>
      <c r="AH38" s="335"/>
      <c r="AI38" s="345"/>
      <c r="AJ38" s="335"/>
      <c r="AK38" s="335"/>
      <c r="AL38" s="335"/>
      <c r="AM38" s="335">
        <f>IF(AND(K38&gt;0,M38=K38),Persönliche_Daten!$AI$5,0)</f>
        <v>0</v>
      </c>
      <c r="AN38" s="335">
        <f t="shared" si="5"/>
        <v>0</v>
      </c>
      <c r="AO38" s="335">
        <f>IF(AND(L38&gt;6,L38&lt;9.01),L38-Persönliche_Daten!$AG$5,0)</f>
        <v>0</v>
      </c>
      <c r="AP38" s="335">
        <f>IF(L38&gt;9,L38-Persönliche_Daten!$AH$5,0)</f>
        <v>0</v>
      </c>
      <c r="AQ38" s="335">
        <f t="shared" si="6"/>
        <v>0</v>
      </c>
      <c r="AR38" s="335">
        <f t="shared" si="7"/>
        <v>0</v>
      </c>
      <c r="AS38" s="335">
        <f>IF(AND(O38&gt;6,O38&lt;9.01),O38-Persönliche_Daten!$AG$5,0)</f>
        <v>0</v>
      </c>
      <c r="AT38" s="335">
        <f>IF(O38&gt;9,O38-Persönliche_Daten!$AH$5,0)</f>
        <v>0</v>
      </c>
      <c r="AU38" s="335">
        <f t="shared" si="8"/>
        <v>0</v>
      </c>
      <c r="AV38" s="335">
        <f t="shared" si="9"/>
        <v>0</v>
      </c>
      <c r="AW38" s="335">
        <f t="shared" si="10"/>
        <v>0</v>
      </c>
      <c r="AX38" s="335"/>
    </row>
    <row r="39" spans="2:50" s="6" customFormat="1" ht="21.75" customHeight="1" x14ac:dyDescent="0.25">
      <c r="B39" s="328">
        <f t="shared" si="11"/>
        <v>46353</v>
      </c>
      <c r="C39" s="329">
        <f t="shared" si="12"/>
        <v>6</v>
      </c>
      <c r="D39" s="330">
        <f t="shared" si="13"/>
        <v>46049</v>
      </c>
      <c r="E39" s="263"/>
      <c r="F39" s="31"/>
      <c r="G39" s="31"/>
      <c r="H39" s="32"/>
      <c r="I39" s="25"/>
      <c r="J39" s="33"/>
      <c r="K39" s="33"/>
      <c r="L39" s="340">
        <f t="shared" si="0"/>
        <v>0</v>
      </c>
      <c r="M39" s="34"/>
      <c r="N39" s="34"/>
      <c r="O39" s="340">
        <f t="shared" si="1"/>
        <v>0</v>
      </c>
      <c r="P39" s="410"/>
      <c r="Q39" s="473">
        <f>IF(AW39&gt;0,0,IF(D39=Persönliche_Daten!$D$24,Persönliche_Daten!$H$24,IF(D39=Persönliche_Daten!$D$26,Persönliche_Daten!$H$26,IF(C39=2,Persönliche_Daten!$G$18,IF(C39=3,Persönliche_Daten!$H$18,IF(C39=4,Persönliche_Daten!$I$18,IF(C39=5,Persönliche_Daten!$J$18,IF(C39=6,Persönliche_Daten!$K$18))))))+IF(C39=7,Persönliche_Daten!$L$18,IF(C39=1,Persönliche_Daten!$M$18,0))))</f>
        <v>0</v>
      </c>
      <c r="R39" s="474"/>
      <c r="S39" s="475">
        <f t="shared" si="2"/>
        <v>0</v>
      </c>
      <c r="T39" s="474"/>
      <c r="U39" s="468">
        <f t="shared" si="3"/>
        <v>0</v>
      </c>
      <c r="V39" s="472"/>
      <c r="W39" s="468">
        <f t="shared" si="14"/>
        <v>0</v>
      </c>
      <c r="X39" s="469"/>
      <c r="Y39" s="341"/>
      <c r="Z39" s="342">
        <f t="shared" si="15"/>
        <v>0</v>
      </c>
      <c r="AA39" s="341"/>
      <c r="AB39" s="343">
        <f t="shared" si="4"/>
        <v>0</v>
      </c>
      <c r="AC39" s="341"/>
      <c r="AD39" s="341"/>
      <c r="AE39" s="341"/>
      <c r="AF39" s="517"/>
      <c r="AG39" s="517"/>
      <c r="AH39" s="335"/>
      <c r="AI39" s="345"/>
      <c r="AJ39" s="335"/>
      <c r="AK39" s="335"/>
      <c r="AL39" s="335"/>
      <c r="AM39" s="335">
        <f>IF(AND(K39&gt;0,M39=K39),Persönliche_Daten!$AI$5,0)</f>
        <v>0</v>
      </c>
      <c r="AN39" s="335">
        <f t="shared" si="5"/>
        <v>0</v>
      </c>
      <c r="AO39" s="335">
        <f>IF(AND(L39&gt;6,L39&lt;9.01),L39-Persönliche_Daten!$AG$5,0)</f>
        <v>0</v>
      </c>
      <c r="AP39" s="335">
        <f>IF(L39&gt;9,L39-Persönliche_Daten!$AH$5,0)</f>
        <v>0</v>
      </c>
      <c r="AQ39" s="335">
        <f t="shared" si="6"/>
        <v>0</v>
      </c>
      <c r="AR39" s="335">
        <f t="shared" si="7"/>
        <v>0</v>
      </c>
      <c r="AS39" s="335">
        <f>IF(AND(O39&gt;6,O39&lt;9.01),O39-Persönliche_Daten!$AG$5,0)</f>
        <v>0</v>
      </c>
      <c r="AT39" s="335">
        <f>IF(O39&gt;9,O39-Persönliche_Daten!$AH$5,0)</f>
        <v>0</v>
      </c>
      <c r="AU39" s="335">
        <f t="shared" si="8"/>
        <v>0</v>
      </c>
      <c r="AV39" s="335">
        <f t="shared" si="9"/>
        <v>0</v>
      </c>
      <c r="AW39" s="335">
        <f t="shared" si="10"/>
        <v>0</v>
      </c>
      <c r="AX39" s="335"/>
    </row>
    <row r="40" spans="2:50" s="6" customFormat="1" ht="21.75" customHeight="1" x14ac:dyDescent="0.25">
      <c r="B40" s="328">
        <f t="shared" si="11"/>
        <v>46354</v>
      </c>
      <c r="C40" s="329">
        <f t="shared" si="12"/>
        <v>7</v>
      </c>
      <c r="D40" s="330">
        <f t="shared" si="13"/>
        <v>46050</v>
      </c>
      <c r="E40" s="263"/>
      <c r="F40" s="31"/>
      <c r="G40" s="31"/>
      <c r="H40" s="32"/>
      <c r="I40" s="25"/>
      <c r="J40" s="33"/>
      <c r="K40" s="33"/>
      <c r="L40" s="340">
        <f t="shared" si="0"/>
        <v>0</v>
      </c>
      <c r="M40" s="34"/>
      <c r="N40" s="34"/>
      <c r="O40" s="340">
        <f t="shared" si="1"/>
        <v>0</v>
      </c>
      <c r="P40" s="410"/>
      <c r="Q40" s="473">
        <f>IF(AW40&gt;0,0,IF(D40=Persönliche_Daten!$D$24,Persönliche_Daten!$H$24,IF(D40=Persönliche_Daten!$D$26,Persönliche_Daten!$H$26,IF(C40=2,Persönliche_Daten!$G$18,IF(C40=3,Persönliche_Daten!$H$18,IF(C40=4,Persönliche_Daten!$I$18,IF(C40=5,Persönliche_Daten!$J$18,IF(C40=6,Persönliche_Daten!$K$18))))))+IF(C40=7,Persönliche_Daten!$L$18,IF(C40=1,Persönliche_Daten!$M$18,0))))</f>
        <v>0</v>
      </c>
      <c r="R40" s="474"/>
      <c r="S40" s="475">
        <f t="shared" si="2"/>
        <v>0</v>
      </c>
      <c r="T40" s="474"/>
      <c r="U40" s="468">
        <f t="shared" si="3"/>
        <v>0</v>
      </c>
      <c r="V40" s="472"/>
      <c r="W40" s="468">
        <f t="shared" si="14"/>
        <v>0</v>
      </c>
      <c r="X40" s="469"/>
      <c r="Y40" s="341"/>
      <c r="Z40" s="342">
        <f t="shared" si="15"/>
        <v>0</v>
      </c>
      <c r="AA40" s="341"/>
      <c r="AB40" s="343">
        <f t="shared" si="4"/>
        <v>0</v>
      </c>
      <c r="AC40" s="341"/>
      <c r="AD40" s="341"/>
      <c r="AE40" s="341"/>
      <c r="AF40" s="517"/>
      <c r="AG40" s="517"/>
      <c r="AH40" s="335"/>
      <c r="AI40" s="345"/>
      <c r="AJ40" s="335"/>
      <c r="AK40" s="335"/>
      <c r="AL40" s="335"/>
      <c r="AM40" s="335">
        <f>IF(AND(K40&gt;0,M40=K40),Persönliche_Daten!$AI$5,0)</f>
        <v>0</v>
      </c>
      <c r="AN40" s="335">
        <f t="shared" si="5"/>
        <v>0</v>
      </c>
      <c r="AO40" s="335">
        <f>IF(AND(L40&gt;6,L40&lt;9.01),L40-Persönliche_Daten!$AG$5,0)</f>
        <v>0</v>
      </c>
      <c r="AP40" s="335">
        <f>IF(L40&gt;9,L40-Persönliche_Daten!$AH$5,0)</f>
        <v>0</v>
      </c>
      <c r="AQ40" s="335">
        <f t="shared" si="6"/>
        <v>0</v>
      </c>
      <c r="AR40" s="335">
        <f t="shared" si="7"/>
        <v>0</v>
      </c>
      <c r="AS40" s="335">
        <f>IF(AND(O40&gt;6,O40&lt;9.01),O40-Persönliche_Daten!$AG$5,0)</f>
        <v>0</v>
      </c>
      <c r="AT40" s="335">
        <f>IF(O40&gt;9,O40-Persönliche_Daten!$AH$5,0)</f>
        <v>0</v>
      </c>
      <c r="AU40" s="335">
        <f t="shared" si="8"/>
        <v>0</v>
      </c>
      <c r="AV40" s="335">
        <f t="shared" si="9"/>
        <v>0</v>
      </c>
      <c r="AW40" s="335">
        <f t="shared" si="10"/>
        <v>0</v>
      </c>
      <c r="AX40" s="335"/>
    </row>
    <row r="41" spans="2:50" s="6" customFormat="1" ht="21.75" customHeight="1" x14ac:dyDescent="0.25">
      <c r="B41" s="328">
        <f t="shared" si="11"/>
        <v>46355</v>
      </c>
      <c r="C41" s="329">
        <f t="shared" si="12"/>
        <v>1</v>
      </c>
      <c r="D41" s="330">
        <f t="shared" si="13"/>
        <v>46051</v>
      </c>
      <c r="E41" s="263"/>
      <c r="F41" s="31"/>
      <c r="G41" s="31"/>
      <c r="H41" s="32"/>
      <c r="I41" s="25"/>
      <c r="J41" s="33"/>
      <c r="K41" s="33"/>
      <c r="L41" s="340">
        <f t="shared" si="0"/>
        <v>0</v>
      </c>
      <c r="M41" s="34"/>
      <c r="N41" s="34"/>
      <c r="O41" s="340">
        <f t="shared" si="1"/>
        <v>0</v>
      </c>
      <c r="P41" s="410"/>
      <c r="Q41" s="473">
        <f>IF(AW41&gt;0,0,IF(D41=Persönliche_Daten!$D$24,Persönliche_Daten!$H$24,IF(D41=Persönliche_Daten!$D$26,Persönliche_Daten!$H$26,IF(C41=2,Persönliche_Daten!$G$18,IF(C41=3,Persönliche_Daten!$H$18,IF(C41=4,Persönliche_Daten!$I$18,IF(C41=5,Persönliche_Daten!$J$18,IF(C41=6,Persönliche_Daten!$K$18))))))+IF(C41=7,Persönliche_Daten!$L$18,IF(C41=1,Persönliche_Daten!$M$18,0))))</f>
        <v>0</v>
      </c>
      <c r="R41" s="474"/>
      <c r="S41" s="475">
        <f t="shared" si="2"/>
        <v>0</v>
      </c>
      <c r="T41" s="474"/>
      <c r="U41" s="468">
        <f t="shared" si="3"/>
        <v>0</v>
      </c>
      <c r="V41" s="472"/>
      <c r="W41" s="468">
        <f t="shared" si="14"/>
        <v>0</v>
      </c>
      <c r="X41" s="469"/>
      <c r="Y41" s="341"/>
      <c r="Z41" s="342">
        <f t="shared" si="15"/>
        <v>0</v>
      </c>
      <c r="AA41" s="341"/>
      <c r="AB41" s="343">
        <f t="shared" si="4"/>
        <v>0</v>
      </c>
      <c r="AC41" s="341"/>
      <c r="AD41" s="341"/>
      <c r="AE41" s="341"/>
      <c r="AF41" s="517"/>
      <c r="AG41" s="517"/>
      <c r="AH41" s="335"/>
      <c r="AI41" s="345"/>
      <c r="AJ41" s="335"/>
      <c r="AK41" s="335"/>
      <c r="AL41" s="335"/>
      <c r="AM41" s="335">
        <f>IF(AND(K41&gt;0,M41=K41),Persönliche_Daten!$AI$5,0)</f>
        <v>0</v>
      </c>
      <c r="AN41" s="335">
        <f t="shared" si="5"/>
        <v>0</v>
      </c>
      <c r="AO41" s="335">
        <f>IF(AND(L41&gt;6,L41&lt;9.01),L41-Persönliche_Daten!$AG$5,0)</f>
        <v>0</v>
      </c>
      <c r="AP41" s="335">
        <f>IF(L41&gt;9,L41-Persönliche_Daten!$AH$5,0)</f>
        <v>0</v>
      </c>
      <c r="AQ41" s="335">
        <f t="shared" si="6"/>
        <v>0</v>
      </c>
      <c r="AR41" s="335">
        <f t="shared" si="7"/>
        <v>0</v>
      </c>
      <c r="AS41" s="335">
        <f>IF(AND(O41&gt;6,O41&lt;9.01),O41-Persönliche_Daten!$AG$5,0)</f>
        <v>0</v>
      </c>
      <c r="AT41" s="335">
        <f>IF(O41&gt;9,O41-Persönliche_Daten!$AH$5,0)</f>
        <v>0</v>
      </c>
      <c r="AU41" s="335">
        <f t="shared" si="8"/>
        <v>0</v>
      </c>
      <c r="AV41" s="335">
        <f t="shared" si="9"/>
        <v>0</v>
      </c>
      <c r="AW41" s="335">
        <f t="shared" si="10"/>
        <v>0</v>
      </c>
      <c r="AX41" s="335"/>
    </row>
    <row r="42" spans="2:50" s="6" customFormat="1" ht="21.75" customHeight="1" x14ac:dyDescent="0.25">
      <c r="B42" s="328">
        <f t="shared" si="11"/>
        <v>46356</v>
      </c>
      <c r="C42" s="329">
        <f t="shared" si="12"/>
        <v>2</v>
      </c>
      <c r="D42" s="330">
        <f t="shared" si="13"/>
        <v>46052</v>
      </c>
      <c r="E42" s="263"/>
      <c r="F42" s="31"/>
      <c r="G42" s="31"/>
      <c r="H42" s="32"/>
      <c r="I42" s="25"/>
      <c r="J42" s="33"/>
      <c r="K42" s="33"/>
      <c r="L42" s="340">
        <f t="shared" si="0"/>
        <v>0</v>
      </c>
      <c r="M42" s="34"/>
      <c r="N42" s="34"/>
      <c r="O42" s="340">
        <f t="shared" si="1"/>
        <v>0</v>
      </c>
      <c r="P42" s="410"/>
      <c r="Q42" s="473">
        <f>IF(AW42&gt;0,0,IF(D42=Persönliche_Daten!$D$24,Persönliche_Daten!$H$24,IF(D42=Persönliche_Daten!$D$26,Persönliche_Daten!$H$26,IF(C42=2,Persönliche_Daten!$G$18,IF(C42=3,Persönliche_Daten!$H$18,IF(C42=4,Persönliche_Daten!$I$18,IF(C42=5,Persönliche_Daten!$J$18,IF(C42=6,Persönliche_Daten!$K$18))))))+IF(C42=7,Persönliche_Daten!$L$18,IF(C42=1,Persönliche_Daten!$M$18,0))))</f>
        <v>0</v>
      </c>
      <c r="R42" s="474"/>
      <c r="S42" s="475">
        <f t="shared" si="2"/>
        <v>0</v>
      </c>
      <c r="T42" s="474"/>
      <c r="U42" s="468">
        <f t="shared" si="3"/>
        <v>0</v>
      </c>
      <c r="V42" s="472"/>
      <c r="W42" s="468">
        <f t="shared" si="14"/>
        <v>0</v>
      </c>
      <c r="X42" s="469"/>
      <c r="Y42" s="341"/>
      <c r="Z42" s="342">
        <f t="shared" si="15"/>
        <v>0</v>
      </c>
      <c r="AA42" s="341"/>
      <c r="AB42" s="343">
        <f t="shared" si="4"/>
        <v>0</v>
      </c>
      <c r="AC42" s="341"/>
      <c r="AD42" s="341"/>
      <c r="AE42" s="341"/>
      <c r="AF42" s="517"/>
      <c r="AG42" s="517"/>
      <c r="AH42" s="335"/>
      <c r="AI42" s="345"/>
      <c r="AJ42" s="335"/>
      <c r="AK42" s="335"/>
      <c r="AL42" s="335"/>
      <c r="AM42" s="335">
        <f>IF(AND(K42&gt;0,M42=K42),Persönliche_Daten!$AI$5,0)</f>
        <v>0</v>
      </c>
      <c r="AN42" s="335">
        <f t="shared" si="5"/>
        <v>0</v>
      </c>
      <c r="AO42" s="335">
        <f>IF(AND(L42&gt;6,L42&lt;9.01),L42-Persönliche_Daten!$AG$5,0)</f>
        <v>0</v>
      </c>
      <c r="AP42" s="335">
        <f>IF(L42&gt;9,L42-Persönliche_Daten!$AH$5,0)</f>
        <v>0</v>
      </c>
      <c r="AQ42" s="335">
        <f t="shared" si="6"/>
        <v>0</v>
      </c>
      <c r="AR42" s="335">
        <f t="shared" si="7"/>
        <v>0</v>
      </c>
      <c r="AS42" s="335">
        <f>IF(AND(O42&gt;6,O42&lt;9.01),O42-Persönliche_Daten!$AG$5,0)</f>
        <v>0</v>
      </c>
      <c r="AT42" s="335">
        <f>IF(O42&gt;9,O42-Persönliche_Daten!$AH$5,0)</f>
        <v>0</v>
      </c>
      <c r="AU42" s="335">
        <f t="shared" si="8"/>
        <v>0</v>
      </c>
      <c r="AV42" s="335">
        <f t="shared" si="9"/>
        <v>0</v>
      </c>
      <c r="AW42" s="335">
        <f t="shared" si="10"/>
        <v>0</v>
      </c>
      <c r="AX42" s="335"/>
    </row>
    <row r="43" spans="2:50" s="6" customFormat="1" ht="21.75" customHeight="1" x14ac:dyDescent="0.25">
      <c r="B43" s="331"/>
      <c r="C43" s="332">
        <f t="shared" si="12"/>
        <v>7</v>
      </c>
      <c r="D43" s="333"/>
      <c r="E43" s="263"/>
      <c r="F43" s="31"/>
      <c r="G43" s="31"/>
      <c r="H43" s="32"/>
      <c r="I43" s="25"/>
      <c r="J43" s="33"/>
      <c r="K43" s="33"/>
      <c r="L43" s="340">
        <f t="shared" si="0"/>
        <v>0</v>
      </c>
      <c r="M43" s="34"/>
      <c r="N43" s="34"/>
      <c r="O43" s="340">
        <f t="shared" si="1"/>
        <v>0</v>
      </c>
      <c r="P43" s="410"/>
      <c r="Q43" s="473">
        <f>IF(AW43&gt;0,0,IF(D43=Persönliche_Daten!$D$24,Persönliche_Daten!$H$24,IF(D43=Persönliche_Daten!$D$26,Persönliche_Daten!$H$26,IF(C43=2,Persönliche_Daten!$G$18,IF(C43=3,Persönliche_Daten!$H$18,IF(C43=4,Persönliche_Daten!$I$18,IF(C43=5,Persönliche_Daten!$J$18,IF(C43=6,Persönliche_Daten!$K$18))))))+IF(C43=7,Persönliche_Daten!$L$18,IF(C43=1,Persönliche_Daten!$M$18,0))))</f>
        <v>0</v>
      </c>
      <c r="R43" s="474"/>
      <c r="S43" s="475">
        <f t="shared" si="2"/>
        <v>0</v>
      </c>
      <c r="T43" s="474"/>
      <c r="U43" s="468"/>
      <c r="V43" s="472"/>
      <c r="W43" s="468">
        <f t="shared" si="14"/>
        <v>0</v>
      </c>
      <c r="X43" s="469"/>
      <c r="Y43" s="341"/>
      <c r="Z43" s="342">
        <f t="shared" si="15"/>
        <v>0</v>
      </c>
      <c r="AA43" s="341"/>
      <c r="AB43" s="346">
        <f t="shared" si="4"/>
        <v>0</v>
      </c>
      <c r="AC43" s="341"/>
      <c r="AD43" s="341"/>
      <c r="AE43" s="341"/>
      <c r="AF43" s="517"/>
      <c r="AG43" s="517"/>
      <c r="AH43" s="335"/>
      <c r="AI43" s="345"/>
      <c r="AJ43" s="335"/>
      <c r="AK43" s="347"/>
      <c r="AL43" s="335"/>
      <c r="AM43" s="335">
        <f>IF(AND(K43&gt;0,M43=K43),Persönliche_Daten!$AI$5,0)</f>
        <v>0</v>
      </c>
      <c r="AN43" s="335">
        <f t="shared" si="5"/>
        <v>0</v>
      </c>
      <c r="AO43" s="335">
        <f>IF(AND(L43&gt;6,L43&lt;9.01),L43-Persönliche_Daten!$AG$5,0)</f>
        <v>0</v>
      </c>
      <c r="AP43" s="335">
        <f>IF(L43&gt;9,L43-Persönliche_Daten!$AH$5,0)</f>
        <v>0</v>
      </c>
      <c r="AQ43" s="335">
        <f t="shared" si="6"/>
        <v>0</v>
      </c>
      <c r="AR43" s="335">
        <f t="shared" si="7"/>
        <v>0</v>
      </c>
      <c r="AS43" s="335">
        <f>IF(AND(O43&gt;6,O43&lt;9.01),O43-Persönliche_Daten!$AG$5,0)</f>
        <v>0</v>
      </c>
      <c r="AT43" s="335">
        <f>IF(O43&gt;9,O43-Persönliche_Daten!$AH$5,0)</f>
        <v>0</v>
      </c>
      <c r="AU43" s="335">
        <f t="shared" si="8"/>
        <v>0</v>
      </c>
      <c r="AV43" s="335">
        <f t="shared" si="9"/>
        <v>0</v>
      </c>
      <c r="AW43" s="335">
        <f t="shared" si="10"/>
        <v>0</v>
      </c>
      <c r="AX43" s="335"/>
    </row>
    <row r="44" spans="2:50" s="6"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350"/>
      <c r="Z44" s="352"/>
      <c r="AA44" s="350"/>
      <c r="AB44" s="406">
        <f>SUM(AB13:AB43)</f>
        <v>0</v>
      </c>
      <c r="AC44" s="350"/>
      <c r="AD44" s="350"/>
      <c r="AE44" s="350"/>
      <c r="AF44" s="517"/>
      <c r="AG44" s="517"/>
      <c r="AH44" s="335"/>
      <c r="AI44" s="335"/>
      <c r="AJ44" s="335"/>
      <c r="AK44" s="335"/>
      <c r="AL44" s="335"/>
      <c r="AM44" s="335"/>
      <c r="AN44" s="335"/>
      <c r="AO44" s="335"/>
      <c r="AP44" s="335"/>
      <c r="AQ44" s="335"/>
      <c r="AR44" s="335"/>
      <c r="AS44" s="335"/>
      <c r="AT44" s="335"/>
      <c r="AU44" s="335"/>
      <c r="AV44" s="335"/>
      <c r="AW44" s="335"/>
      <c r="AX44" s="335"/>
    </row>
    <row r="45" spans="2:50" s="6"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350"/>
      <c r="Z45" s="352"/>
      <c r="AA45" s="350"/>
      <c r="AB45" s="407"/>
      <c r="AC45" s="350"/>
      <c r="AD45" s="350"/>
      <c r="AE45" s="350"/>
      <c r="AF45" s="344"/>
      <c r="AG45" s="344"/>
      <c r="AH45" s="335"/>
      <c r="AI45" s="335"/>
      <c r="AJ45" s="335"/>
      <c r="AK45" s="335"/>
      <c r="AL45" s="335"/>
      <c r="AM45" s="335"/>
      <c r="AN45" s="335"/>
      <c r="AO45" s="335"/>
      <c r="AP45" s="335"/>
      <c r="AQ45" s="335"/>
      <c r="AR45" s="335"/>
      <c r="AS45" s="335"/>
      <c r="AT45" s="335"/>
      <c r="AU45" s="335"/>
      <c r="AV45" s="335"/>
      <c r="AW45" s="335"/>
      <c r="AX45" s="335"/>
    </row>
    <row r="46" spans="2:50" s="6"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348"/>
      <c r="Z46" s="358"/>
      <c r="AA46" s="348"/>
      <c r="AB46" s="408"/>
      <c r="AC46" s="348"/>
      <c r="AD46" s="348"/>
      <c r="AE46" s="348"/>
      <c r="AF46" s="348"/>
      <c r="AG46" s="348"/>
      <c r="AH46" s="335"/>
      <c r="AI46" s="335"/>
      <c r="AJ46" s="335"/>
      <c r="AK46" s="409">
        <f>AJ46-AJ46-AJ46</f>
        <v>0</v>
      </c>
      <c r="AL46" s="518"/>
      <c r="AM46" s="518"/>
      <c r="AN46" s="335"/>
      <c r="AO46" s="335"/>
      <c r="AP46" s="335"/>
      <c r="AQ46" s="335"/>
      <c r="AR46" s="335"/>
      <c r="AS46" s="335"/>
      <c r="AT46" s="335"/>
      <c r="AU46" s="335"/>
      <c r="AV46" s="335"/>
      <c r="AW46" s="335"/>
      <c r="AX46" s="335"/>
    </row>
    <row r="47" spans="2:50" s="6"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514">
        <v>0</v>
      </c>
      <c r="X47" s="515"/>
      <c r="Y47" s="2"/>
      <c r="Z47" s="361"/>
      <c r="AA47" s="324"/>
      <c r="AB47" s="362"/>
      <c r="AC47" s="324"/>
      <c r="AD47" s="324"/>
      <c r="AE47" s="324"/>
      <c r="AF47" s="324"/>
      <c r="AG47" s="324"/>
      <c r="AH47" s="335"/>
      <c r="AI47" s="335"/>
      <c r="AJ47" s="335"/>
      <c r="AK47" s="372"/>
      <c r="AL47" s="335"/>
      <c r="AM47" s="335"/>
      <c r="AN47" s="335"/>
      <c r="AO47" s="335"/>
      <c r="AP47" s="335"/>
      <c r="AQ47" s="335"/>
      <c r="AR47" s="335"/>
      <c r="AS47" s="335"/>
      <c r="AT47" s="335"/>
      <c r="AU47" s="335"/>
      <c r="AV47" s="335"/>
      <c r="AW47" s="335"/>
      <c r="AX47" s="335"/>
    </row>
    <row r="48" spans="2:50" s="6"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31</v>
      </c>
      <c r="U48" s="324"/>
      <c r="V48" s="324"/>
      <c r="W48" s="488">
        <f>Oktober!W49</f>
        <v>0</v>
      </c>
      <c r="X48" s="489"/>
      <c r="Y48" s="324"/>
      <c r="Z48" s="361"/>
      <c r="AA48" s="324"/>
      <c r="AB48" s="362"/>
      <c r="AC48" s="324"/>
      <c r="AD48" s="324"/>
      <c r="AE48" s="324"/>
      <c r="AF48" s="324"/>
      <c r="AG48" s="324"/>
      <c r="AH48" s="335"/>
      <c r="AI48" s="335"/>
      <c r="AJ48" s="335"/>
      <c r="AK48" s="335"/>
      <c r="AL48" s="335"/>
      <c r="AM48" s="335"/>
      <c r="AN48" s="335"/>
      <c r="AO48" s="335"/>
      <c r="AP48" s="335"/>
      <c r="AQ48" s="335"/>
      <c r="AR48" s="335"/>
      <c r="AS48" s="335"/>
      <c r="AT48" s="335"/>
      <c r="AU48" s="335"/>
      <c r="AV48" s="335"/>
      <c r="AW48" s="335"/>
      <c r="AX48" s="335"/>
    </row>
    <row r="49" spans="2:50" s="6"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324"/>
      <c r="Z49" s="361"/>
      <c r="AA49" s="324"/>
      <c r="AB49" s="362"/>
      <c r="AC49" s="324"/>
      <c r="AD49" s="324"/>
      <c r="AE49" s="324"/>
      <c r="AF49" s="324"/>
      <c r="AG49" s="324"/>
      <c r="AH49" s="335"/>
      <c r="AI49" s="335"/>
      <c r="AJ49" s="341">
        <f>ROUNDDOWN(W49,0)</f>
        <v>0</v>
      </c>
      <c r="AK49" s="341">
        <f>ROUND(W49-AJ49,2)</f>
        <v>0</v>
      </c>
      <c r="AL49" s="373">
        <f>ROUND(AK49*60,0)</f>
        <v>0</v>
      </c>
      <c r="AM49" s="335" t="str">
        <f>AJ49&amp;" "&amp;"Std."&amp;" "&amp;AL49&amp;" "&amp;"Min."</f>
        <v>0 Std. 0 Min.</v>
      </c>
      <c r="AN49" s="335"/>
      <c r="AO49" s="335"/>
      <c r="AP49" s="335"/>
      <c r="AQ49" s="335"/>
      <c r="AR49" s="335"/>
      <c r="AS49" s="335"/>
      <c r="AT49" s="335"/>
      <c r="AU49" s="335"/>
      <c r="AV49" s="335"/>
      <c r="AW49" s="335"/>
      <c r="AX49" s="335"/>
    </row>
    <row r="50" spans="2:50" s="6"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324"/>
      <c r="Z50" s="361"/>
      <c r="AA50" s="324"/>
      <c r="AB50" s="362"/>
      <c r="AC50" s="324"/>
      <c r="AD50" s="324"/>
      <c r="AE50" s="324"/>
      <c r="AF50" s="324"/>
      <c r="AG50" s="324"/>
      <c r="AH50" s="335"/>
      <c r="AI50" s="335"/>
      <c r="AJ50" s="335"/>
      <c r="AK50" s="335"/>
      <c r="AL50" s="335"/>
      <c r="AM50" s="335"/>
      <c r="AN50" s="335"/>
      <c r="AO50" s="335"/>
      <c r="AP50" s="335"/>
      <c r="AQ50" s="335"/>
      <c r="AR50" s="335"/>
      <c r="AS50" s="335"/>
      <c r="AT50" s="335"/>
      <c r="AU50" s="335"/>
      <c r="AV50" s="335"/>
      <c r="AW50" s="335"/>
      <c r="AX50" s="335"/>
    </row>
    <row r="51" spans="2:50" s="6"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324"/>
      <c r="Z51" s="361"/>
      <c r="AA51" s="324"/>
      <c r="AB51" s="362"/>
      <c r="AC51" s="324"/>
      <c r="AD51" s="324"/>
      <c r="AE51" s="324"/>
      <c r="AF51" s="324"/>
      <c r="AG51" s="324"/>
      <c r="AH51" s="335"/>
      <c r="AI51" s="335"/>
      <c r="AJ51" s="335"/>
      <c r="AK51" s="335"/>
      <c r="AL51" s="335"/>
      <c r="AM51" s="335"/>
      <c r="AN51" s="335"/>
      <c r="AO51" s="335"/>
      <c r="AP51" s="335"/>
      <c r="AQ51" s="335"/>
      <c r="AR51" s="335"/>
      <c r="AS51" s="335"/>
      <c r="AT51" s="335"/>
      <c r="AU51" s="335"/>
      <c r="AV51" s="335"/>
      <c r="AW51" s="335"/>
      <c r="AX51" s="335"/>
    </row>
    <row r="52" spans="2:50"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282"/>
      <c r="Z52" s="366"/>
      <c r="AA52" s="282"/>
      <c r="AB52" s="367"/>
      <c r="AC52" s="282"/>
      <c r="AD52" s="282"/>
      <c r="AE52" s="282"/>
      <c r="AF52" s="309"/>
      <c r="AG52" s="309"/>
      <c r="AH52" s="276"/>
      <c r="AI52" s="276"/>
      <c r="AJ52" s="276"/>
      <c r="AK52" s="276"/>
      <c r="AL52" s="276"/>
      <c r="AM52" s="276"/>
      <c r="AN52" s="276"/>
      <c r="AO52" s="276"/>
      <c r="AP52" s="276"/>
      <c r="AQ52" s="276"/>
      <c r="AR52" s="276"/>
      <c r="AS52" s="276"/>
      <c r="AT52" s="276"/>
      <c r="AU52" s="276"/>
      <c r="AV52" s="276"/>
      <c r="AW52" s="276"/>
      <c r="AX52" s="276"/>
    </row>
    <row r="53" spans="2:50"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282"/>
      <c r="Z53" s="366"/>
      <c r="AA53" s="282"/>
      <c r="AB53" s="367"/>
      <c r="AC53" s="282"/>
      <c r="AD53" s="282"/>
      <c r="AE53" s="282"/>
      <c r="AF53" s="309"/>
      <c r="AG53" s="309"/>
      <c r="AH53" s="276"/>
      <c r="AI53" s="276"/>
      <c r="AJ53" s="276"/>
      <c r="AK53" s="276"/>
      <c r="AL53" s="276"/>
      <c r="AM53" s="276"/>
      <c r="AN53" s="276"/>
      <c r="AO53" s="276"/>
      <c r="AP53" s="276"/>
      <c r="AQ53" s="276"/>
      <c r="AR53" s="276"/>
      <c r="AS53" s="276"/>
      <c r="AT53" s="276"/>
      <c r="AU53" s="276"/>
      <c r="AV53" s="276"/>
      <c r="AW53" s="276"/>
      <c r="AX53" s="276"/>
    </row>
    <row r="54" spans="2:50" x14ac:dyDescent="0.25">
      <c r="B54" s="276"/>
      <c r="C54" s="276"/>
      <c r="D54" s="276"/>
      <c r="E54" s="276"/>
      <c r="F54" s="276"/>
      <c r="G54" s="276"/>
      <c r="H54" s="276"/>
      <c r="I54" s="276"/>
      <c r="J54" s="276"/>
      <c r="K54" s="276"/>
      <c r="L54" s="276"/>
      <c r="M54" s="276"/>
      <c r="N54" s="276"/>
      <c r="O54" s="276"/>
      <c r="P54" s="276"/>
      <c r="Q54" s="277"/>
      <c r="R54" s="277"/>
      <c r="S54" s="276"/>
      <c r="T54" s="276"/>
      <c r="U54" s="276"/>
      <c r="V54" s="276"/>
      <c r="W54" s="276"/>
      <c r="X54" s="276"/>
      <c r="Y54" s="276"/>
      <c r="Z54" s="370"/>
      <c r="AA54" s="276"/>
      <c r="AB54" s="371"/>
      <c r="AC54" s="276"/>
      <c r="AD54" s="276"/>
      <c r="AE54" s="276"/>
      <c r="AF54" s="277"/>
      <c r="AG54" s="277"/>
      <c r="AH54" s="276"/>
      <c r="AI54" s="276"/>
      <c r="AJ54" s="276"/>
      <c r="AK54" s="276"/>
      <c r="AL54" s="276"/>
      <c r="AM54" s="276"/>
      <c r="AN54" s="276"/>
      <c r="AO54" s="276"/>
      <c r="AP54" s="276"/>
      <c r="AQ54" s="276"/>
      <c r="AR54" s="276"/>
      <c r="AS54" s="276"/>
      <c r="AT54" s="276"/>
      <c r="AU54" s="276"/>
      <c r="AV54" s="276"/>
      <c r="AW54" s="276"/>
      <c r="AX54" s="276"/>
    </row>
    <row r="55" spans="2:50" x14ac:dyDescent="0.25">
      <c r="B55" s="276"/>
      <c r="C55" s="276"/>
      <c r="D55" s="276"/>
      <c r="E55" s="276"/>
      <c r="F55" s="276"/>
      <c r="G55" s="276"/>
      <c r="H55" s="276"/>
      <c r="I55" s="276"/>
      <c r="J55" s="276"/>
      <c r="K55" s="276"/>
      <c r="L55" s="276"/>
      <c r="M55" s="276"/>
      <c r="N55" s="276"/>
      <c r="O55" s="276"/>
      <c r="P55" s="276"/>
      <c r="Q55" s="277"/>
      <c r="R55" s="277"/>
      <c r="S55" s="276"/>
      <c r="T55" s="276"/>
      <c r="U55" s="276"/>
      <c r="V55" s="276"/>
      <c r="W55" s="276"/>
      <c r="X55" s="276"/>
      <c r="Y55" s="276"/>
      <c r="Z55" s="370"/>
      <c r="AA55" s="276"/>
      <c r="AB55" s="371"/>
      <c r="AC55" s="276"/>
      <c r="AD55" s="276"/>
      <c r="AE55" s="276"/>
      <c r="AF55" s="277"/>
      <c r="AG55" s="277"/>
      <c r="AH55" s="276"/>
      <c r="AI55" s="276"/>
      <c r="AJ55" s="276"/>
      <c r="AK55" s="276"/>
      <c r="AL55" s="276"/>
      <c r="AM55" s="276"/>
      <c r="AN55" s="276"/>
      <c r="AO55" s="276"/>
      <c r="AP55" s="276"/>
      <c r="AQ55" s="276"/>
      <c r="AR55" s="276"/>
      <c r="AS55" s="276"/>
      <c r="AT55" s="276"/>
      <c r="AU55" s="276"/>
      <c r="AV55" s="276"/>
      <c r="AW55" s="276"/>
      <c r="AX55" s="276"/>
    </row>
    <row r="56" spans="2:50" x14ac:dyDescent="0.25">
      <c r="B56" s="276"/>
      <c r="C56" s="276"/>
      <c r="D56" s="276"/>
      <c r="E56" s="276"/>
      <c r="F56" s="276"/>
      <c r="G56" s="276"/>
      <c r="H56" s="276"/>
      <c r="I56" s="276"/>
      <c r="J56" s="276"/>
      <c r="K56" s="276"/>
      <c r="L56" s="276"/>
      <c r="M56" s="276"/>
      <c r="N56" s="276"/>
      <c r="O56" s="276"/>
      <c r="P56" s="276"/>
      <c r="Q56" s="277"/>
      <c r="R56" s="277"/>
      <c r="S56" s="276"/>
      <c r="T56" s="276"/>
      <c r="U56" s="276"/>
      <c r="V56" s="276"/>
      <c r="W56" s="276"/>
      <c r="X56" s="276"/>
    </row>
    <row r="57" spans="2:50" x14ac:dyDescent="0.25">
      <c r="B57" s="276"/>
      <c r="C57" s="276"/>
      <c r="D57" s="276"/>
      <c r="E57" s="276"/>
      <c r="F57" s="276"/>
      <c r="G57" s="276"/>
      <c r="H57" s="276"/>
      <c r="I57" s="276"/>
      <c r="J57" s="276"/>
      <c r="K57" s="276"/>
      <c r="L57" s="276"/>
      <c r="M57" s="276"/>
      <c r="N57" s="276"/>
      <c r="O57" s="276"/>
      <c r="P57" s="276"/>
      <c r="Q57" s="277"/>
      <c r="R57" s="277"/>
      <c r="S57" s="276"/>
      <c r="T57" s="276"/>
      <c r="U57" s="276"/>
      <c r="V57" s="276"/>
      <c r="W57" s="276"/>
      <c r="X57" s="276"/>
    </row>
    <row r="58" spans="2:50" x14ac:dyDescent="0.25">
      <c r="B58" s="276"/>
      <c r="C58" s="276"/>
      <c r="D58" s="276"/>
      <c r="E58" s="276"/>
      <c r="F58" s="276"/>
      <c r="G58" s="276"/>
      <c r="H58" s="276"/>
      <c r="I58" s="276"/>
      <c r="J58" s="276"/>
      <c r="K58" s="276"/>
      <c r="L58" s="276"/>
      <c r="M58" s="276"/>
      <c r="N58" s="276"/>
      <c r="O58" s="276"/>
      <c r="P58" s="276"/>
      <c r="Q58" s="277"/>
      <c r="R58" s="277"/>
      <c r="S58" s="276"/>
      <c r="T58" s="276"/>
      <c r="U58" s="276"/>
      <c r="V58" s="276"/>
      <c r="W58" s="276"/>
      <c r="X58" s="276"/>
    </row>
    <row r="59" spans="2:50" x14ac:dyDescent="0.25">
      <c r="B59" s="276"/>
      <c r="C59" s="276"/>
      <c r="D59" s="276"/>
      <c r="E59" s="276"/>
      <c r="F59" s="276"/>
      <c r="G59" s="276"/>
      <c r="H59" s="276"/>
      <c r="I59" s="276"/>
      <c r="J59" s="276"/>
      <c r="K59" s="276"/>
      <c r="L59" s="276"/>
      <c r="M59" s="276"/>
      <c r="N59" s="276"/>
      <c r="O59" s="276"/>
      <c r="P59" s="276"/>
      <c r="Q59" s="277"/>
      <c r="R59" s="277"/>
      <c r="S59" s="276"/>
      <c r="T59" s="276"/>
      <c r="U59" s="276"/>
      <c r="V59" s="276"/>
      <c r="W59" s="276"/>
      <c r="X59" s="276"/>
    </row>
    <row r="60" spans="2:50" x14ac:dyDescent="0.25">
      <c r="B60" s="276"/>
      <c r="C60" s="276"/>
      <c r="D60" s="276"/>
      <c r="E60" s="276"/>
      <c r="F60" s="276"/>
      <c r="G60" s="276"/>
      <c r="H60" s="276"/>
      <c r="I60" s="276"/>
      <c r="J60" s="276"/>
      <c r="K60" s="276"/>
      <c r="L60" s="276"/>
      <c r="M60" s="276"/>
      <c r="N60" s="276"/>
      <c r="O60" s="276"/>
      <c r="P60" s="276"/>
      <c r="Q60" s="277"/>
      <c r="R60" s="277"/>
      <c r="S60" s="276"/>
      <c r="T60" s="276"/>
      <c r="U60" s="276"/>
      <c r="V60" s="276"/>
      <c r="W60" s="276"/>
      <c r="X60" s="276"/>
    </row>
    <row r="61" spans="2:50" x14ac:dyDescent="0.25">
      <c r="B61" s="276"/>
      <c r="C61" s="276"/>
      <c r="D61" s="276"/>
      <c r="E61" s="276"/>
      <c r="F61" s="276"/>
      <c r="G61" s="276"/>
      <c r="H61" s="276"/>
      <c r="I61" s="276"/>
      <c r="J61" s="276"/>
      <c r="K61" s="276"/>
      <c r="L61" s="276"/>
      <c r="M61" s="276"/>
      <c r="N61" s="276"/>
      <c r="O61" s="276"/>
      <c r="P61" s="276"/>
      <c r="Q61" s="277"/>
      <c r="R61" s="277"/>
      <c r="S61" s="276"/>
      <c r="T61" s="276"/>
      <c r="U61" s="276"/>
      <c r="V61" s="276"/>
      <c r="W61" s="276"/>
      <c r="X61" s="276"/>
    </row>
    <row r="62" spans="2:50" x14ac:dyDescent="0.25">
      <c r="B62" s="276"/>
      <c r="C62" s="276"/>
      <c r="D62" s="276"/>
      <c r="E62" s="276"/>
      <c r="F62" s="276"/>
      <c r="G62" s="276"/>
      <c r="H62" s="276"/>
      <c r="I62" s="276"/>
      <c r="J62" s="276"/>
      <c r="K62" s="276"/>
      <c r="L62" s="276"/>
      <c r="M62" s="276"/>
      <c r="N62" s="276"/>
      <c r="O62" s="276"/>
      <c r="P62" s="276"/>
      <c r="Q62" s="277"/>
      <c r="R62" s="277"/>
      <c r="S62" s="276"/>
      <c r="T62" s="276"/>
      <c r="U62" s="276"/>
      <c r="V62" s="276"/>
      <c r="W62" s="276"/>
      <c r="X62" s="276"/>
    </row>
    <row r="63" spans="2:50" x14ac:dyDescent="0.25">
      <c r="B63" s="276"/>
      <c r="C63" s="276"/>
      <c r="D63" s="276"/>
      <c r="E63" s="276"/>
      <c r="F63" s="276"/>
      <c r="G63" s="276"/>
      <c r="H63" s="276"/>
      <c r="I63" s="276"/>
      <c r="J63" s="276"/>
      <c r="K63" s="276"/>
      <c r="L63" s="276"/>
      <c r="M63" s="276"/>
      <c r="N63" s="276"/>
      <c r="O63" s="276"/>
      <c r="P63" s="276"/>
      <c r="Q63" s="277"/>
      <c r="R63" s="277"/>
      <c r="S63" s="276"/>
      <c r="T63" s="276"/>
      <c r="U63" s="276"/>
      <c r="V63" s="276"/>
      <c r="W63" s="276"/>
      <c r="X63" s="276"/>
    </row>
    <row r="64" spans="2:50" x14ac:dyDescent="0.25">
      <c r="B64" s="276"/>
      <c r="C64" s="276"/>
      <c r="D64" s="276"/>
      <c r="E64" s="276"/>
      <c r="F64" s="276"/>
      <c r="G64" s="276"/>
      <c r="H64" s="276"/>
      <c r="I64" s="276"/>
      <c r="J64" s="276"/>
      <c r="K64" s="276"/>
      <c r="L64" s="276"/>
      <c r="M64" s="276"/>
      <c r="N64" s="276"/>
      <c r="O64" s="276"/>
      <c r="P64" s="276"/>
      <c r="Q64" s="277"/>
      <c r="R64" s="277"/>
      <c r="S64" s="276"/>
      <c r="T64" s="276"/>
      <c r="U64" s="276"/>
      <c r="V64" s="276"/>
      <c r="W64" s="276"/>
      <c r="X64" s="276"/>
    </row>
  </sheetData>
  <sheetProtection algorithmName="SHA-512" hashValue="cCFqeo+NjAUm6cveemJJw56ihKCYKRd18GIO6CDszdknuHScJZyyi277ZA4sjQUtdAQP/0qf/yDHPWzuK4j1Zg==" saltValue="0GuXmX7qO3RTSP5CLho1EQ==" spinCount="100000" sheet="1" objects="1" scenarios="1"/>
  <mergeCells count="178">
    <mergeCell ref="AL46:AM46"/>
    <mergeCell ref="W48:X48"/>
    <mergeCell ref="W49:X49"/>
    <mergeCell ref="K46:L46"/>
    <mergeCell ref="N46:O46"/>
    <mergeCell ref="S46:T46"/>
    <mergeCell ref="W46:X46"/>
    <mergeCell ref="W47:X47"/>
    <mergeCell ref="U44:V44"/>
    <mergeCell ref="W44:X44"/>
    <mergeCell ref="AF44:AG44"/>
    <mergeCell ref="S43:T43"/>
    <mergeCell ref="K44:L44"/>
    <mergeCell ref="N44:O44"/>
    <mergeCell ref="Q44:R44"/>
    <mergeCell ref="S44:T44"/>
    <mergeCell ref="AF42:AG42"/>
    <mergeCell ref="W41:X41"/>
    <mergeCell ref="W42:X42"/>
    <mergeCell ref="W43:X43"/>
    <mergeCell ref="AF43:AG43"/>
    <mergeCell ref="Q42:R42"/>
    <mergeCell ref="Q43:R43"/>
    <mergeCell ref="S42:T42"/>
    <mergeCell ref="U42:V42"/>
    <mergeCell ref="U43:V43"/>
    <mergeCell ref="AF40:AG40"/>
    <mergeCell ref="W39:X39"/>
    <mergeCell ref="W40:X40"/>
    <mergeCell ref="AF38:AG38"/>
    <mergeCell ref="Q40:R40"/>
    <mergeCell ref="Q41:R41"/>
    <mergeCell ref="S40:T40"/>
    <mergeCell ref="S41:T41"/>
    <mergeCell ref="U40:V40"/>
    <mergeCell ref="U41:V41"/>
    <mergeCell ref="S39:T39"/>
    <mergeCell ref="AF41:AG41"/>
    <mergeCell ref="Q38:R38"/>
    <mergeCell ref="Q39:R39"/>
    <mergeCell ref="S38:T38"/>
    <mergeCell ref="U38:V38"/>
    <mergeCell ref="U39:V39"/>
    <mergeCell ref="AF37:AG37"/>
    <mergeCell ref="W37:X37"/>
    <mergeCell ref="W38:X38"/>
    <mergeCell ref="AF39:AG39"/>
    <mergeCell ref="Q36:R36"/>
    <mergeCell ref="Q37:R37"/>
    <mergeCell ref="S36:T36"/>
    <mergeCell ref="S37:T37"/>
    <mergeCell ref="U36:V36"/>
    <mergeCell ref="U37:V37"/>
    <mergeCell ref="AF35:AG35"/>
    <mergeCell ref="AF36:AG36"/>
    <mergeCell ref="Q34:R34"/>
    <mergeCell ref="Q35:R35"/>
    <mergeCell ref="S34:T34"/>
    <mergeCell ref="S35:T35"/>
    <mergeCell ref="U34:V34"/>
    <mergeCell ref="U35:V35"/>
    <mergeCell ref="W35:X35"/>
    <mergeCell ref="W36:X36"/>
    <mergeCell ref="AF33:AG33"/>
    <mergeCell ref="AF34:AG34"/>
    <mergeCell ref="Q32:R32"/>
    <mergeCell ref="Q33:R33"/>
    <mergeCell ref="S32:T32"/>
    <mergeCell ref="S33:T33"/>
    <mergeCell ref="U32:V32"/>
    <mergeCell ref="U33:V33"/>
    <mergeCell ref="W33:X33"/>
    <mergeCell ref="W34:X34"/>
    <mergeCell ref="AF31:AG31"/>
    <mergeCell ref="AF32:AG32"/>
    <mergeCell ref="Q30:R30"/>
    <mergeCell ref="Q31:R31"/>
    <mergeCell ref="S30:T30"/>
    <mergeCell ref="S31:T31"/>
    <mergeCell ref="U30:V30"/>
    <mergeCell ref="U31:V31"/>
    <mergeCell ref="W31:X31"/>
    <mergeCell ref="W32:X32"/>
    <mergeCell ref="AF29:AG29"/>
    <mergeCell ref="AF30:AG30"/>
    <mergeCell ref="Q28:R28"/>
    <mergeCell ref="Q29:R29"/>
    <mergeCell ref="S28:T28"/>
    <mergeCell ref="S29:T29"/>
    <mergeCell ref="U28:V28"/>
    <mergeCell ref="U29:V29"/>
    <mergeCell ref="W29:X29"/>
    <mergeCell ref="W30:X30"/>
    <mergeCell ref="AF27:AG27"/>
    <mergeCell ref="AF28:AG28"/>
    <mergeCell ref="Q26:R26"/>
    <mergeCell ref="Q27:R27"/>
    <mergeCell ref="S26:T26"/>
    <mergeCell ref="S27:T27"/>
    <mergeCell ref="U26:V26"/>
    <mergeCell ref="U27:V27"/>
    <mergeCell ref="W27:X27"/>
    <mergeCell ref="W28:X28"/>
    <mergeCell ref="AF25:AG25"/>
    <mergeCell ref="AF26:AG26"/>
    <mergeCell ref="Q24:R24"/>
    <mergeCell ref="Q25:R25"/>
    <mergeCell ref="S24:T24"/>
    <mergeCell ref="S25:T25"/>
    <mergeCell ref="U24:V24"/>
    <mergeCell ref="U25:V25"/>
    <mergeCell ref="W25:X25"/>
    <mergeCell ref="W26:X26"/>
    <mergeCell ref="AF23:AG23"/>
    <mergeCell ref="AF24:AG24"/>
    <mergeCell ref="Q22:R22"/>
    <mergeCell ref="Q23:R23"/>
    <mergeCell ref="S22:T22"/>
    <mergeCell ref="S23:T23"/>
    <mergeCell ref="U22:V22"/>
    <mergeCell ref="U23:V23"/>
    <mergeCell ref="W23:X23"/>
    <mergeCell ref="W24:X24"/>
    <mergeCell ref="AF21:AG21"/>
    <mergeCell ref="AF22:AG22"/>
    <mergeCell ref="Q20:R20"/>
    <mergeCell ref="Q21:R21"/>
    <mergeCell ref="S20:T20"/>
    <mergeCell ref="S21:T21"/>
    <mergeCell ref="U20:V20"/>
    <mergeCell ref="U21:V21"/>
    <mergeCell ref="W21:X21"/>
    <mergeCell ref="W22:X22"/>
    <mergeCell ref="AF19:AG19"/>
    <mergeCell ref="AF20:AG20"/>
    <mergeCell ref="Q18:R18"/>
    <mergeCell ref="Q19:R19"/>
    <mergeCell ref="S18:T18"/>
    <mergeCell ref="S19:T19"/>
    <mergeCell ref="U18:V18"/>
    <mergeCell ref="U19:V19"/>
    <mergeCell ref="W19:X19"/>
    <mergeCell ref="W20:X20"/>
    <mergeCell ref="AF17:AG17"/>
    <mergeCell ref="AF18:AG18"/>
    <mergeCell ref="Q16:R16"/>
    <mergeCell ref="Q17:R17"/>
    <mergeCell ref="S16:T16"/>
    <mergeCell ref="S17:T17"/>
    <mergeCell ref="U16:V16"/>
    <mergeCell ref="U17:V17"/>
    <mergeCell ref="W17:X17"/>
    <mergeCell ref="W18:X18"/>
    <mergeCell ref="W14:X14"/>
    <mergeCell ref="AF15:AG15"/>
    <mergeCell ref="AF16:AG16"/>
    <mergeCell ref="Q14:R14"/>
    <mergeCell ref="Q15:R15"/>
    <mergeCell ref="S13:T13"/>
    <mergeCell ref="S14:T14"/>
    <mergeCell ref="S15:T15"/>
    <mergeCell ref="U13:V13"/>
    <mergeCell ref="U14:V14"/>
    <mergeCell ref="U15:V15"/>
    <mergeCell ref="AF13:AG13"/>
    <mergeCell ref="AF14:AG14"/>
    <mergeCell ref="W15:X15"/>
    <mergeCell ref="W16:X16"/>
    <mergeCell ref="H8:L8"/>
    <mergeCell ref="Q11:R11"/>
    <mergeCell ref="U11:V11"/>
    <mergeCell ref="H5:L5"/>
    <mergeCell ref="M5:O5"/>
    <mergeCell ref="H6:L6"/>
    <mergeCell ref="H7:L7"/>
    <mergeCell ref="W11:X11"/>
    <mergeCell ref="Q13:R13"/>
    <mergeCell ref="W13:X13"/>
  </mergeCells>
  <conditionalFormatting sqref="B13:B43">
    <cfRule type="expression" dxfId="15" priority="1" stopIfTrue="1">
      <formula>WEEKDAY(C13)=7</formula>
    </cfRule>
    <cfRule type="expression" dxfId="14" priority="2" stopIfTrue="1">
      <formula>WEEKDAY(C13)=1</formula>
    </cfRule>
  </conditionalFormatting>
  <conditionalFormatting sqref="C13:C43">
    <cfRule type="expression" dxfId="13" priority="3" stopIfTrue="1">
      <formula>WEEKDAY(C13)=7</formula>
    </cfRule>
    <cfRule type="expression" dxfId="12" priority="4" stopIfTrue="1">
      <formula>WEEKDAY(C13)=1</formula>
    </cfRule>
  </conditionalFormatting>
  <conditionalFormatting sqref="D13:D43">
    <cfRule type="expression" dxfId="11" priority="5" stopIfTrue="1">
      <formula>WEEKDAY(C13)=7</formula>
    </cfRule>
    <cfRule type="expression" dxfId="10" priority="6" stopIfTrue="1">
      <formula>WEEKDAY(C13)=1</formula>
    </cfRule>
  </conditionalFormatting>
  <conditionalFormatting sqref="U13:U43 W13:W43 S13:S43 E13:Q43">
    <cfRule type="expression" dxfId="9" priority="7" stopIfTrue="1">
      <formula>WEEKDAY($C13)=7</formula>
    </cfRule>
    <cfRule type="expression" dxfId="8" priority="8" stopIfTrue="1">
      <formula>WEEKDAY($C13)=1</formula>
    </cfRule>
  </conditionalFormatting>
  <pageMargins left="0" right="0" top="0" bottom="0" header="0" footer="0"/>
  <pageSetup paperSize="9" scale="6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pageSetUpPr fitToPage="1"/>
  </sheetPr>
  <dimension ref="A1:AX65"/>
  <sheetViews>
    <sheetView showGridLines="0" showZeros="0" zoomScale="85" zoomScaleNormal="85" workbookViewId="0">
      <pane ySplit="12" topLeftCell="A13" activePane="bottomLeft" state="frozen"/>
      <selection activeCell="D8" sqref="D8"/>
      <selection pane="bottomLeft" activeCell="H22" sqref="H22"/>
    </sheetView>
  </sheetViews>
  <sheetFormatPr baseColWidth="10" defaultColWidth="11.453125" defaultRowHeight="12.5" x14ac:dyDescent="0.25"/>
  <cols>
    <col min="1" max="1" width="1.26953125" style="216" hidden="1" customWidth="1"/>
    <col min="2" max="2" width="3.26953125" style="216" customWidth="1"/>
    <col min="3" max="3" width="1.26953125" style="216" customWidth="1"/>
    <col min="4" max="4" width="3.81640625" style="216" customWidth="1"/>
    <col min="5" max="7" width="3.7265625" style="216" customWidth="1"/>
    <col min="8" max="8" width="100.54296875" style="216" customWidth="1"/>
    <col min="9" max="9" width="1.7265625" style="216" customWidth="1"/>
    <col min="10" max="10" width="6" style="216" customWidth="1"/>
    <col min="11" max="12" width="6.26953125" style="216" customWidth="1"/>
    <col min="13" max="14" width="8.7265625" style="216" customWidth="1"/>
    <col min="15" max="15" width="6.26953125" style="216" customWidth="1"/>
    <col min="16" max="16" width="1.7265625" style="216" customWidth="1"/>
    <col min="17" max="17" width="3.453125" style="222" customWidth="1"/>
    <col min="18" max="18" width="4.1796875" style="222" customWidth="1"/>
    <col min="19" max="24" width="4.1796875" style="216" customWidth="1"/>
    <col min="25" max="25" width="0.81640625" style="216" customWidth="1"/>
    <col min="26" max="26" width="8" style="261" customWidth="1"/>
    <col min="27" max="27" width="4.26953125" style="216" hidden="1" customWidth="1"/>
    <col min="28" max="28" width="5.7265625" style="262" hidden="1" customWidth="1"/>
    <col min="29" max="31" width="3.453125" style="216" hidden="1" customWidth="1"/>
    <col min="32" max="33" width="3.453125" style="222" hidden="1" customWidth="1"/>
    <col min="34" max="34" width="3.1796875" style="216" hidden="1" customWidth="1"/>
    <col min="35" max="35" width="8.26953125" style="216" hidden="1" customWidth="1"/>
    <col min="36" max="47" width="11.453125" style="216" hidden="1" customWidth="1"/>
    <col min="48" max="48" width="11.54296875" style="216" hidden="1" customWidth="1"/>
    <col min="49" max="49" width="3.1796875" style="216" hidden="1" customWidth="1"/>
    <col min="50" max="50" width="11.54296875" style="216" hidden="1" customWidth="1"/>
    <col min="51" max="54" width="0" style="216" hidden="1" customWidth="1"/>
    <col min="55" max="16384" width="11.453125" style="216"/>
  </cols>
  <sheetData>
    <row r="1" spans="2:50" ht="6" customHeight="1" x14ac:dyDescent="0.25">
      <c r="B1" s="208"/>
      <c r="C1" s="209"/>
      <c r="D1" s="209"/>
      <c r="E1" s="209"/>
      <c r="F1" s="209"/>
      <c r="G1" s="209"/>
      <c r="H1" s="209"/>
      <c r="I1" s="209"/>
      <c r="J1" s="209"/>
      <c r="K1" s="209"/>
      <c r="L1" s="209"/>
      <c r="M1" s="209"/>
      <c r="N1" s="209"/>
      <c r="O1" s="209"/>
      <c r="P1" s="209"/>
      <c r="Q1" s="210"/>
      <c r="R1" s="210"/>
      <c r="S1" s="209"/>
      <c r="T1" s="209"/>
      <c r="U1" s="209"/>
      <c r="V1" s="209"/>
      <c r="W1" s="209"/>
      <c r="X1" s="211"/>
      <c r="Y1" s="212"/>
      <c r="Z1" s="213"/>
      <c r="AA1" s="212"/>
      <c r="AB1" s="214"/>
      <c r="AC1" s="212"/>
      <c r="AD1" s="212"/>
      <c r="AE1" s="212"/>
      <c r="AF1" s="215"/>
      <c r="AG1" s="215"/>
    </row>
    <row r="2" spans="2:50" ht="17.25" customHeight="1" x14ac:dyDescent="0.4">
      <c r="B2" s="264" t="s">
        <v>23</v>
      </c>
      <c r="C2" s="265"/>
      <c r="D2" s="266"/>
      <c r="E2" s="266"/>
      <c r="F2" s="266"/>
      <c r="G2" s="266"/>
      <c r="H2" s="266"/>
      <c r="I2" s="266"/>
      <c r="J2" s="266"/>
      <c r="K2" s="266"/>
      <c r="L2" s="266"/>
      <c r="M2" s="266"/>
      <c r="N2" s="266"/>
      <c r="O2" s="266"/>
      <c r="P2" s="267"/>
      <c r="Q2" s="268" t="str">
        <f>Persönliche_Daten!F19&amp;" "&amp;Persönliche_Daten!F2</f>
        <v>Dezember 2026</v>
      </c>
      <c r="R2" s="269"/>
      <c r="S2" s="270"/>
      <c r="T2" s="270"/>
      <c r="U2" s="270"/>
      <c r="V2" s="270"/>
      <c r="W2" s="270"/>
      <c r="X2" s="271"/>
      <c r="Y2" s="217"/>
      <c r="Z2" s="218"/>
      <c r="AA2" s="217"/>
      <c r="AB2" s="219"/>
      <c r="AC2" s="220"/>
      <c r="AD2" s="220"/>
      <c r="AE2" s="220"/>
      <c r="AF2" s="221"/>
      <c r="AG2" s="221"/>
    </row>
    <row r="3" spans="2:50"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212"/>
      <c r="Z3" s="213"/>
      <c r="AA3" s="212"/>
      <c r="AB3" s="214"/>
      <c r="AC3" s="212"/>
      <c r="AD3" s="212"/>
      <c r="AE3" s="212"/>
      <c r="AF3" s="215"/>
      <c r="AG3" s="215"/>
    </row>
    <row r="4" spans="2:50"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212"/>
      <c r="Z4" s="213"/>
      <c r="AA4" s="212"/>
      <c r="AB4" s="214"/>
      <c r="AC4" s="212"/>
      <c r="AD4" s="212"/>
      <c r="AE4" s="212"/>
      <c r="AF4" s="215"/>
      <c r="AG4" s="215"/>
    </row>
    <row r="5" spans="2:50"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212"/>
      <c r="Z5" s="213"/>
      <c r="AA5" s="212"/>
      <c r="AB5" s="214"/>
      <c r="AC5" s="212"/>
      <c r="AD5" s="212"/>
      <c r="AE5" s="212"/>
      <c r="AF5" s="215"/>
      <c r="AG5" s="224"/>
    </row>
    <row r="6" spans="2:50"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225"/>
      <c r="Z6" s="226"/>
      <c r="AA6" s="225"/>
      <c r="AB6" s="227"/>
      <c r="AC6" s="225"/>
      <c r="AD6" s="225"/>
      <c r="AE6" s="225"/>
      <c r="AF6" s="225"/>
      <c r="AG6" s="228"/>
    </row>
    <row r="7" spans="2:50"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229"/>
      <c r="Z7" s="230"/>
      <c r="AA7" s="229"/>
      <c r="AB7" s="231"/>
      <c r="AC7" s="229"/>
      <c r="AD7" s="229"/>
      <c r="AE7" s="229"/>
      <c r="AF7" s="232"/>
      <c r="AG7" s="229"/>
    </row>
    <row r="8" spans="2:50" ht="15" customHeight="1" x14ac:dyDescent="0.25">
      <c r="B8" s="288" t="s">
        <v>15</v>
      </c>
      <c r="C8" s="289"/>
      <c r="D8" s="290"/>
      <c r="E8" s="290"/>
      <c r="F8" s="290"/>
      <c r="G8" s="290"/>
      <c r="H8" s="480">
        <f>Persönliche_Daten!D10</f>
        <v>0</v>
      </c>
      <c r="I8" s="481"/>
      <c r="J8" s="481"/>
      <c r="K8" s="481"/>
      <c r="L8" s="481"/>
      <c r="M8" s="207"/>
      <c r="N8" s="304" t="s">
        <v>37</v>
      </c>
      <c r="O8" s="305">
        <f>Jahresübersicht!H22</f>
        <v>0</v>
      </c>
      <c r="P8" s="282"/>
      <c r="Q8" s="301" t="s">
        <v>24</v>
      </c>
      <c r="R8" s="306">
        <f>Persönliche_Daten!G19</f>
        <v>0</v>
      </c>
      <c r="S8" s="306">
        <f>Persönliche_Daten!H19</f>
        <v>0</v>
      </c>
      <c r="T8" s="306">
        <f>Persönliche_Daten!I19</f>
        <v>0</v>
      </c>
      <c r="U8" s="306">
        <f>Persönliche_Daten!J19</f>
        <v>0</v>
      </c>
      <c r="V8" s="306">
        <f>Persönliche_Daten!K19</f>
        <v>0</v>
      </c>
      <c r="W8" s="306">
        <f>Persönliche_Daten!L19</f>
        <v>0</v>
      </c>
      <c r="X8" s="307">
        <f>Persönliche_Daten!M19</f>
        <v>0</v>
      </c>
      <c r="Y8" s="233"/>
      <c r="Z8" s="234"/>
      <c r="AA8" s="233"/>
      <c r="AB8" s="235"/>
      <c r="AC8" s="233"/>
      <c r="AD8" s="233"/>
      <c r="AE8" s="233"/>
      <c r="AF8" s="232"/>
      <c r="AG8" s="233"/>
    </row>
    <row r="9" spans="2:50"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212"/>
      <c r="Z9" s="213"/>
      <c r="AA9" s="212"/>
      <c r="AB9" s="214"/>
      <c r="AC9" s="212"/>
      <c r="AD9" s="212"/>
      <c r="AE9" s="212"/>
      <c r="AF9" s="215"/>
      <c r="AG9" s="215"/>
    </row>
    <row r="10" spans="2:50"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215"/>
      <c r="Z10" s="237" t="s">
        <v>38</v>
      </c>
      <c r="AA10" s="215"/>
      <c r="AB10" s="238"/>
      <c r="AC10" s="215"/>
      <c r="AD10" s="215"/>
      <c r="AE10" s="215"/>
      <c r="AF10" s="215"/>
      <c r="AG10" s="215"/>
    </row>
    <row r="11" spans="2:50" ht="36.75" customHeight="1" x14ac:dyDescent="0.25">
      <c r="B11" s="315" t="s">
        <v>17</v>
      </c>
      <c r="C11" s="295"/>
      <c r="D11" s="296"/>
      <c r="E11" s="316" t="s">
        <v>10</v>
      </c>
      <c r="F11" s="316" t="s">
        <v>2</v>
      </c>
      <c r="G11" s="316" t="s">
        <v>25</v>
      </c>
      <c r="H11" s="317" t="s">
        <v>18</v>
      </c>
      <c r="I11" s="318"/>
      <c r="J11" s="319" t="s">
        <v>11</v>
      </c>
      <c r="K11" s="320" t="s">
        <v>12</v>
      </c>
      <c r="L11" s="321" t="s">
        <v>110</v>
      </c>
      <c r="M11" s="296" t="s">
        <v>11</v>
      </c>
      <c r="N11" s="322" t="s">
        <v>12</v>
      </c>
      <c r="O11" s="323" t="s">
        <v>110</v>
      </c>
      <c r="P11" s="324"/>
      <c r="Q11" s="490" t="s">
        <v>20</v>
      </c>
      <c r="R11" s="491"/>
      <c r="S11" s="296"/>
      <c r="T11" s="296" t="s">
        <v>21</v>
      </c>
      <c r="U11" s="476" t="s">
        <v>111</v>
      </c>
      <c r="V11" s="476"/>
      <c r="W11" s="476" t="s">
        <v>22</v>
      </c>
      <c r="X11" s="477"/>
      <c r="Y11" s="228"/>
      <c r="Z11" s="240" t="s">
        <v>39</v>
      </c>
      <c r="AA11" s="228"/>
      <c r="AB11" s="241"/>
      <c r="AC11" s="228"/>
      <c r="AD11" s="228"/>
      <c r="AE11" s="228"/>
      <c r="AF11" s="242"/>
      <c r="AG11" s="242"/>
      <c r="AM11" s="243" t="s">
        <v>100</v>
      </c>
      <c r="AQ11" s="216" t="s">
        <v>91</v>
      </c>
      <c r="AU11" s="216" t="s">
        <v>90</v>
      </c>
      <c r="AV11" s="244" t="s">
        <v>84</v>
      </c>
      <c r="AW11" s="216" t="s">
        <v>86</v>
      </c>
    </row>
    <row r="12" spans="2:50"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223"/>
      <c r="Z12" s="245">
        <f>W48</f>
        <v>0</v>
      </c>
      <c r="AA12" s="223"/>
      <c r="AB12" s="246" t="s">
        <v>2</v>
      </c>
      <c r="AC12" s="223"/>
      <c r="AD12" s="223"/>
      <c r="AE12" s="223"/>
      <c r="AF12" s="236"/>
      <c r="AG12" s="236"/>
      <c r="AI12" s="247"/>
      <c r="AN12" s="248" t="s">
        <v>81</v>
      </c>
      <c r="AO12" s="248" t="s">
        <v>82</v>
      </c>
      <c r="AP12" s="248" t="s">
        <v>83</v>
      </c>
      <c r="AQ12" s="248" t="s">
        <v>84</v>
      </c>
      <c r="AR12" s="249" t="s">
        <v>81</v>
      </c>
      <c r="AS12" s="249" t="s">
        <v>82</v>
      </c>
      <c r="AT12" s="249" t="s">
        <v>83</v>
      </c>
      <c r="AU12" s="248" t="s">
        <v>84</v>
      </c>
      <c r="AV12" s="250" t="s">
        <v>22</v>
      </c>
      <c r="AW12" s="216" t="s">
        <v>85</v>
      </c>
    </row>
    <row r="13" spans="2:50" s="254" customFormat="1" ht="21.75" customHeight="1" x14ac:dyDescent="0.25">
      <c r="B13" s="328">
        <f>Persönliche_Daten!AB16</f>
        <v>46357</v>
      </c>
      <c r="C13" s="329">
        <f>WEEKDAY(B13)</f>
        <v>3</v>
      </c>
      <c r="D13" s="330">
        <f>Persönliche_Daten!AB5</f>
        <v>46023</v>
      </c>
      <c r="E13" s="263"/>
      <c r="F13" s="31"/>
      <c r="G13" s="31"/>
      <c r="H13" s="32"/>
      <c r="I13" s="251"/>
      <c r="J13" s="34"/>
      <c r="K13" s="33"/>
      <c r="L13" s="340">
        <f>(K13-J13)*24</f>
        <v>0</v>
      </c>
      <c r="M13" s="34"/>
      <c r="N13" s="34"/>
      <c r="O13" s="340">
        <f>(N13-M13)*24</f>
        <v>0</v>
      </c>
      <c r="P13" s="252"/>
      <c r="Q13" s="473">
        <f>IF(AW13&gt;0,0,IF(D13=Persönliche_Daten!$D$24,Persönliche_Daten!$H$24,IF(D13=Persönliche_Daten!$D$26,Persönliche_Daten!$H$26,IF(C13=2,Persönliche_Daten!$G$19,IF(C13=3,Persönliche_Daten!$H$19,IF(C13=4,Persönliche_Daten!$I$19,IF(C13=5,Persönliche_Daten!$J$19,IF(C13=6,Persönliche_Daten!$K$19))))))+IF(C13=7,Persönliche_Daten!$L$19,IF(C13=1,Persönliche_Daten!$M$19,0))))</f>
        <v>0</v>
      </c>
      <c r="R13" s="474"/>
      <c r="S13" s="475">
        <f>IF(F13&gt;" ",0,IF(G13&gt;" ",0,IF(AV13&gt;10,10,ROUND(AV13-AM13,2))))</f>
        <v>0</v>
      </c>
      <c r="T13" s="474"/>
      <c r="U13" s="468">
        <f>IF(OR(Q13&gt;0,S13&lt;&gt;0),ROUND(S13-Q13,2),0)</f>
        <v>0</v>
      </c>
      <c r="V13" s="472"/>
      <c r="W13" s="468">
        <f>ROUND(U13,2)</f>
        <v>0</v>
      </c>
      <c r="X13" s="469"/>
      <c r="Y13" s="341"/>
      <c r="Z13" s="342">
        <f>Z12+U13</f>
        <v>0</v>
      </c>
      <c r="AA13" s="341"/>
      <c r="AB13" s="343">
        <f>IF(F13="x",1,0)</f>
        <v>0</v>
      </c>
      <c r="AC13" s="341"/>
      <c r="AD13" s="341"/>
      <c r="AE13" s="341"/>
      <c r="AF13" s="517"/>
      <c r="AG13" s="517"/>
      <c r="AH13" s="345"/>
      <c r="AI13" s="345"/>
      <c r="AJ13" s="341"/>
      <c r="AK13" s="335"/>
      <c r="AL13" s="335"/>
      <c r="AM13" s="335">
        <f>IF(AND(K13&gt;0,M13=K13),Persönliche_Daten!$AI$5,0)</f>
        <v>0</v>
      </c>
      <c r="AN13" s="335">
        <f>IF(L13&lt;6.01,L13,0)</f>
        <v>0</v>
      </c>
      <c r="AO13" s="335">
        <f>IF(AND(L13&gt;6,L13&lt;9.01),L13-Persönliche_Daten!$AG$5,0)</f>
        <v>0</v>
      </c>
      <c r="AP13" s="335">
        <f>IF(L13&gt;9,L13-Persönliche_Daten!$AH$5,0)</f>
        <v>0</v>
      </c>
      <c r="AQ13" s="335">
        <f>IF(AN13&gt;0,AN13,IF(AO13&gt;0,AO13,IF(AP13&gt;0,AP13,0)))</f>
        <v>0</v>
      </c>
      <c r="AR13" s="335">
        <f>IF(O13&lt;6.01,O13,0)</f>
        <v>0</v>
      </c>
      <c r="AS13" s="335">
        <f>IF(AND(O13&gt;6,O13&lt;9.01),O13-Persönliche_Daten!$AG$5,0)</f>
        <v>0</v>
      </c>
      <c r="AT13" s="335">
        <f>IF(O13&gt;9,O13-Persönliche_Daten!$AH$5,0)</f>
        <v>0</v>
      </c>
      <c r="AU13" s="335">
        <f>IF(AR13&gt;0,AR13,IF(AS13&gt;0,AS13,IF(AT13&gt;0,AT13,0)))</f>
        <v>0</v>
      </c>
      <c r="AV13" s="335">
        <f>AQ13+AU13</f>
        <v>0</v>
      </c>
      <c r="AW13" s="335">
        <f>IF(E13&gt;" ",1,IF(F13&gt;" ",1,IF(G13&gt;" ",1,0)))</f>
        <v>0</v>
      </c>
      <c r="AX13" s="335"/>
    </row>
    <row r="14" spans="2:50" s="254" customFormat="1" ht="21.75" customHeight="1" x14ac:dyDescent="0.25">
      <c r="B14" s="328">
        <f>B13+1</f>
        <v>46358</v>
      </c>
      <c r="C14" s="329">
        <f>WEEKDAY(B14)</f>
        <v>4</v>
      </c>
      <c r="D14" s="330">
        <f>D13+1</f>
        <v>46024</v>
      </c>
      <c r="E14" s="263"/>
      <c r="F14" s="31"/>
      <c r="G14" s="31"/>
      <c r="H14" s="32"/>
      <c r="I14" s="251"/>
      <c r="J14" s="33"/>
      <c r="K14" s="33"/>
      <c r="L14" s="340">
        <f t="shared" ref="L14:L43" si="0">(K14-J14)*24</f>
        <v>0</v>
      </c>
      <c r="M14" s="34"/>
      <c r="N14" s="34"/>
      <c r="O14" s="340">
        <f t="shared" ref="O14:O43" si="1">(N14-M14)*24</f>
        <v>0</v>
      </c>
      <c r="P14" s="252"/>
      <c r="Q14" s="473">
        <f>IF(AW14&gt;0,0,IF(D14=Persönliche_Daten!$D$24,Persönliche_Daten!$H$24,IF(D14=Persönliche_Daten!$D$26,Persönliche_Daten!$H$26,IF(C14=2,Persönliche_Daten!$G$19,IF(C14=3,Persönliche_Daten!$H$19,IF(C14=4,Persönliche_Daten!$I$19,IF(C14=5,Persönliche_Daten!$J$19,IF(C14=6,Persönliche_Daten!$K$19))))))+IF(C14=7,Persönliche_Daten!$L$19,IF(C14=1,Persönliche_Daten!$M$19,0))))</f>
        <v>0</v>
      </c>
      <c r="R14" s="474"/>
      <c r="S14" s="475">
        <f t="shared" ref="S14:S43" si="2">IF(F14&gt;" ",0,IF(G14&gt;" ",0,IF(AV14&gt;10,10,ROUND(AV14-AM14,2))))</f>
        <v>0</v>
      </c>
      <c r="T14" s="474"/>
      <c r="U14" s="468">
        <f t="shared" ref="U14:U43" si="3">IF(OR(Q14&gt;0,S14&lt;&gt;0),ROUND(S14-Q14,2),0)</f>
        <v>0</v>
      </c>
      <c r="V14" s="472"/>
      <c r="W14" s="468">
        <f>ROUND(U14+W13,2)</f>
        <v>0</v>
      </c>
      <c r="X14" s="469"/>
      <c r="Y14" s="341"/>
      <c r="Z14" s="342">
        <f>Z13+U14</f>
        <v>0</v>
      </c>
      <c r="AA14" s="341"/>
      <c r="AB14" s="343">
        <f t="shared" ref="AB14:AB43" si="4">IF(F14="x",1,0)</f>
        <v>0</v>
      </c>
      <c r="AC14" s="341"/>
      <c r="AD14" s="341"/>
      <c r="AE14" s="341"/>
      <c r="AF14" s="517"/>
      <c r="AG14" s="517"/>
      <c r="AH14" s="345"/>
      <c r="AI14" s="345"/>
      <c r="AJ14" s="341"/>
      <c r="AK14" s="335"/>
      <c r="AL14" s="335"/>
      <c r="AM14" s="335">
        <f>IF(AND(K14&gt;0,M14=K14),Persönliche_Daten!$AI$5,0)</f>
        <v>0</v>
      </c>
      <c r="AN14" s="335">
        <f t="shared" ref="AN14:AN43" si="5">IF(L14&lt;6.01,L14,0)</f>
        <v>0</v>
      </c>
      <c r="AO14" s="335">
        <f>IF(AND(L14&gt;6,L14&lt;9.01),L14-Persönliche_Daten!$AG$5,0)</f>
        <v>0</v>
      </c>
      <c r="AP14" s="335">
        <f>IF(L14&gt;9,L14-Persönliche_Daten!$AH$5,0)</f>
        <v>0</v>
      </c>
      <c r="AQ14" s="335">
        <f t="shared" ref="AQ14:AQ43" si="6">IF(AN14&gt;0,AN14,IF(AO14&gt;0,AO14,IF(AP14&gt;0,AP14,0)))</f>
        <v>0</v>
      </c>
      <c r="AR14" s="335">
        <f t="shared" ref="AR14:AR43" si="7">IF(O14&lt;6.01,O14,0)</f>
        <v>0</v>
      </c>
      <c r="AS14" s="335">
        <f>IF(AND(O14&gt;6,O14&lt;9.01),O14-Persönliche_Daten!$AG$5,0)</f>
        <v>0</v>
      </c>
      <c r="AT14" s="335">
        <f>IF(O14&gt;9,O14-Persönliche_Daten!$AH$5,0)</f>
        <v>0</v>
      </c>
      <c r="AU14" s="335">
        <f t="shared" ref="AU14:AU43" si="8">IF(AR14&gt;0,AR14,IF(AS14&gt;0,AS14,IF(AT14&gt;0,AT14,0)))</f>
        <v>0</v>
      </c>
      <c r="AV14" s="335">
        <f t="shared" ref="AV14:AV43" si="9">AQ14+AU14</f>
        <v>0</v>
      </c>
      <c r="AW14" s="335">
        <f t="shared" ref="AW14:AW43" si="10">IF(E14&gt;" ",1,IF(F14&gt;" ",1,IF(G14&gt;" ",1,0)))</f>
        <v>0</v>
      </c>
      <c r="AX14" s="335"/>
    </row>
    <row r="15" spans="2:50" s="254" customFormat="1" ht="21.75" customHeight="1" x14ac:dyDescent="0.25">
      <c r="B15" s="328">
        <f t="shared" ref="B15:B43" si="11">B14+1</f>
        <v>46359</v>
      </c>
      <c r="C15" s="329">
        <f t="shared" ref="C15:C43" si="12">WEEKDAY(B15)</f>
        <v>5</v>
      </c>
      <c r="D15" s="330">
        <f t="shared" ref="D15:D43" si="13">D14+1</f>
        <v>46025</v>
      </c>
      <c r="E15" s="263"/>
      <c r="F15" s="31"/>
      <c r="G15" s="31"/>
      <c r="H15" s="32"/>
      <c r="I15" s="251"/>
      <c r="J15" s="33"/>
      <c r="K15" s="33"/>
      <c r="L15" s="340">
        <f t="shared" si="0"/>
        <v>0</v>
      </c>
      <c r="M15" s="34"/>
      <c r="N15" s="34"/>
      <c r="O15" s="340">
        <f t="shared" si="1"/>
        <v>0</v>
      </c>
      <c r="P15" s="252"/>
      <c r="Q15" s="473">
        <f>IF(AW15&gt;0,0,IF(D15=Persönliche_Daten!$D$24,Persönliche_Daten!$H$24,IF(D15=Persönliche_Daten!$D$26,Persönliche_Daten!$H$26,IF(C15=2,Persönliche_Daten!$G$19,IF(C15=3,Persönliche_Daten!$H$19,IF(C15=4,Persönliche_Daten!$I$19,IF(C15=5,Persönliche_Daten!$J$19,IF(C15=6,Persönliche_Daten!$K$19))))))+IF(C15=7,Persönliche_Daten!$L$19,IF(C15=1,Persönliche_Daten!$M$19,0))))</f>
        <v>0</v>
      </c>
      <c r="R15" s="474"/>
      <c r="S15" s="475">
        <f t="shared" si="2"/>
        <v>0</v>
      </c>
      <c r="T15" s="474"/>
      <c r="U15" s="468">
        <f t="shared" si="3"/>
        <v>0</v>
      </c>
      <c r="V15" s="472"/>
      <c r="W15" s="468">
        <f t="shared" ref="W15:W43" si="14">ROUND(U15+W14,2)</f>
        <v>0</v>
      </c>
      <c r="X15" s="469"/>
      <c r="Y15" s="341"/>
      <c r="Z15" s="342">
        <f t="shared" ref="Z15:Z43" si="15">Z14+U15</f>
        <v>0</v>
      </c>
      <c r="AA15" s="341"/>
      <c r="AB15" s="343">
        <f t="shared" si="4"/>
        <v>0</v>
      </c>
      <c r="AC15" s="341"/>
      <c r="AD15" s="341"/>
      <c r="AE15" s="341"/>
      <c r="AF15" s="517"/>
      <c r="AG15" s="517"/>
      <c r="AH15" s="345"/>
      <c r="AI15" s="345"/>
      <c r="AJ15" s="335"/>
      <c r="AK15" s="335"/>
      <c r="AL15" s="335"/>
      <c r="AM15" s="335">
        <f>IF(AND(K15&gt;0,M15=K15),Persönliche_Daten!$AI$5,0)</f>
        <v>0</v>
      </c>
      <c r="AN15" s="335">
        <f t="shared" si="5"/>
        <v>0</v>
      </c>
      <c r="AO15" s="335">
        <f>IF(AND(L15&gt;6,L15&lt;9.01),L15-Persönliche_Daten!$AG$5,0)</f>
        <v>0</v>
      </c>
      <c r="AP15" s="335">
        <f>IF(L15&gt;9,L15-Persönliche_Daten!$AH$5,0)</f>
        <v>0</v>
      </c>
      <c r="AQ15" s="335">
        <f t="shared" si="6"/>
        <v>0</v>
      </c>
      <c r="AR15" s="335">
        <f t="shared" si="7"/>
        <v>0</v>
      </c>
      <c r="AS15" s="335">
        <f>IF(AND(O15&gt;6,O15&lt;9.01),O15-Persönliche_Daten!$AG$5,0)</f>
        <v>0</v>
      </c>
      <c r="AT15" s="335">
        <f>IF(O15&gt;9,O15-Persönliche_Daten!$AH$5,0)</f>
        <v>0</v>
      </c>
      <c r="AU15" s="335">
        <f t="shared" si="8"/>
        <v>0</v>
      </c>
      <c r="AV15" s="335">
        <f t="shared" si="9"/>
        <v>0</v>
      </c>
      <c r="AW15" s="335">
        <f t="shared" si="10"/>
        <v>0</v>
      </c>
      <c r="AX15" s="335"/>
    </row>
    <row r="16" spans="2:50" s="254" customFormat="1" ht="21.75" customHeight="1" x14ac:dyDescent="0.25">
      <c r="B16" s="328">
        <f t="shared" si="11"/>
        <v>46360</v>
      </c>
      <c r="C16" s="329">
        <f t="shared" si="12"/>
        <v>6</v>
      </c>
      <c r="D16" s="330">
        <f t="shared" si="13"/>
        <v>46026</v>
      </c>
      <c r="E16" s="263"/>
      <c r="F16" s="31"/>
      <c r="G16" s="31"/>
      <c r="H16" s="32"/>
      <c r="I16" s="251"/>
      <c r="J16" s="33"/>
      <c r="K16" s="33"/>
      <c r="L16" s="340">
        <f t="shared" si="0"/>
        <v>0</v>
      </c>
      <c r="M16" s="34"/>
      <c r="N16" s="34"/>
      <c r="O16" s="340">
        <f t="shared" si="1"/>
        <v>0</v>
      </c>
      <c r="P16" s="252"/>
      <c r="Q16" s="473">
        <f>IF(AW16&gt;0,0,IF(D16=Persönliche_Daten!$D$24,Persönliche_Daten!$H$24,IF(D16=Persönliche_Daten!$D$26,Persönliche_Daten!$H$26,IF(C16=2,Persönliche_Daten!$G$19,IF(C16=3,Persönliche_Daten!$H$19,IF(C16=4,Persönliche_Daten!$I$19,IF(C16=5,Persönliche_Daten!$J$19,IF(C16=6,Persönliche_Daten!$K$19))))))+IF(C16=7,Persönliche_Daten!$L$19,IF(C16=1,Persönliche_Daten!$M$19,0))))</f>
        <v>0</v>
      </c>
      <c r="R16" s="474"/>
      <c r="S16" s="475">
        <f t="shared" si="2"/>
        <v>0</v>
      </c>
      <c r="T16" s="474"/>
      <c r="U16" s="468">
        <f t="shared" si="3"/>
        <v>0</v>
      </c>
      <c r="V16" s="472"/>
      <c r="W16" s="468">
        <f t="shared" si="14"/>
        <v>0</v>
      </c>
      <c r="X16" s="469"/>
      <c r="Y16" s="341"/>
      <c r="Z16" s="342">
        <f t="shared" si="15"/>
        <v>0</v>
      </c>
      <c r="AA16" s="341"/>
      <c r="AB16" s="343">
        <f t="shared" si="4"/>
        <v>0</v>
      </c>
      <c r="AC16" s="341"/>
      <c r="AD16" s="341"/>
      <c r="AE16" s="341"/>
      <c r="AF16" s="517"/>
      <c r="AG16" s="517"/>
      <c r="AH16" s="345"/>
      <c r="AI16" s="345"/>
      <c r="AJ16" s="335"/>
      <c r="AK16" s="335"/>
      <c r="AL16" s="335"/>
      <c r="AM16" s="335">
        <f>IF(AND(K16&gt;0,M16=K16),Persönliche_Daten!$AI$5,0)</f>
        <v>0</v>
      </c>
      <c r="AN16" s="335">
        <f t="shared" si="5"/>
        <v>0</v>
      </c>
      <c r="AO16" s="335">
        <f>IF(AND(L16&gt;6,L16&lt;9.01),L16-Persönliche_Daten!$AG$5,0)</f>
        <v>0</v>
      </c>
      <c r="AP16" s="335">
        <f>IF(L16&gt;9,L16-Persönliche_Daten!$AH$5,0)</f>
        <v>0</v>
      </c>
      <c r="AQ16" s="335">
        <f t="shared" si="6"/>
        <v>0</v>
      </c>
      <c r="AR16" s="335">
        <f t="shared" si="7"/>
        <v>0</v>
      </c>
      <c r="AS16" s="335">
        <f>IF(AND(O16&gt;6,O16&lt;9.01),O16-Persönliche_Daten!$AG$5,0)</f>
        <v>0</v>
      </c>
      <c r="AT16" s="335">
        <f>IF(O16&gt;9,O16-Persönliche_Daten!$AH$5,0)</f>
        <v>0</v>
      </c>
      <c r="AU16" s="335">
        <f t="shared" si="8"/>
        <v>0</v>
      </c>
      <c r="AV16" s="335">
        <f t="shared" si="9"/>
        <v>0</v>
      </c>
      <c r="AW16" s="335">
        <f t="shared" si="10"/>
        <v>0</v>
      </c>
      <c r="AX16" s="335"/>
    </row>
    <row r="17" spans="2:50" s="254" customFormat="1" ht="21.75" customHeight="1" x14ac:dyDescent="0.25">
      <c r="B17" s="328">
        <f t="shared" si="11"/>
        <v>46361</v>
      </c>
      <c r="C17" s="329">
        <f t="shared" si="12"/>
        <v>7</v>
      </c>
      <c r="D17" s="330">
        <f t="shared" si="13"/>
        <v>46027</v>
      </c>
      <c r="E17" s="263"/>
      <c r="F17" s="31"/>
      <c r="G17" s="31"/>
      <c r="H17" s="32"/>
      <c r="I17" s="251"/>
      <c r="J17" s="33"/>
      <c r="K17" s="33"/>
      <c r="L17" s="340">
        <f t="shared" si="0"/>
        <v>0</v>
      </c>
      <c r="M17" s="34"/>
      <c r="N17" s="34"/>
      <c r="O17" s="340">
        <f t="shared" si="1"/>
        <v>0</v>
      </c>
      <c r="P17" s="252"/>
      <c r="Q17" s="473">
        <f>IF(AW17&gt;0,0,IF(D17=Persönliche_Daten!$D$24,Persönliche_Daten!$H$24,IF(D17=Persönliche_Daten!$D$26,Persönliche_Daten!$H$26,IF(C17=2,Persönliche_Daten!$G$19,IF(C17=3,Persönliche_Daten!$H$19,IF(C17=4,Persönliche_Daten!$I$19,IF(C17=5,Persönliche_Daten!$J$19,IF(C17=6,Persönliche_Daten!$K$19))))))+IF(C17=7,Persönliche_Daten!$L$19,IF(C17=1,Persönliche_Daten!$M$19,0))))</f>
        <v>0</v>
      </c>
      <c r="R17" s="474"/>
      <c r="S17" s="475">
        <f t="shared" si="2"/>
        <v>0</v>
      </c>
      <c r="T17" s="474"/>
      <c r="U17" s="468">
        <f t="shared" si="3"/>
        <v>0</v>
      </c>
      <c r="V17" s="472"/>
      <c r="W17" s="468">
        <f t="shared" si="14"/>
        <v>0</v>
      </c>
      <c r="X17" s="469"/>
      <c r="Y17" s="341"/>
      <c r="Z17" s="342">
        <f t="shared" si="15"/>
        <v>0</v>
      </c>
      <c r="AA17" s="341"/>
      <c r="AB17" s="343">
        <f t="shared" si="4"/>
        <v>0</v>
      </c>
      <c r="AC17" s="341"/>
      <c r="AD17" s="341"/>
      <c r="AE17" s="341"/>
      <c r="AF17" s="517"/>
      <c r="AG17" s="517"/>
      <c r="AH17" s="345"/>
      <c r="AI17" s="345"/>
      <c r="AJ17" s="335"/>
      <c r="AK17" s="335"/>
      <c r="AL17" s="335"/>
      <c r="AM17" s="335">
        <f>IF(AND(K17&gt;0,M17=K17),Persönliche_Daten!$AI$5,0)</f>
        <v>0</v>
      </c>
      <c r="AN17" s="335">
        <f t="shared" si="5"/>
        <v>0</v>
      </c>
      <c r="AO17" s="335">
        <f>IF(AND(L17&gt;6,L17&lt;9.01),L17-Persönliche_Daten!$AG$5,0)</f>
        <v>0</v>
      </c>
      <c r="AP17" s="335">
        <f>IF(L17&gt;9,L17-Persönliche_Daten!$AH$5,0)</f>
        <v>0</v>
      </c>
      <c r="AQ17" s="335">
        <f t="shared" si="6"/>
        <v>0</v>
      </c>
      <c r="AR17" s="335">
        <f t="shared" si="7"/>
        <v>0</v>
      </c>
      <c r="AS17" s="335">
        <f>IF(AND(O17&gt;6,O17&lt;9.01),O17-Persönliche_Daten!$AG$5,0)</f>
        <v>0</v>
      </c>
      <c r="AT17" s="335">
        <f>IF(O17&gt;9,O17-Persönliche_Daten!$AH$5,0)</f>
        <v>0</v>
      </c>
      <c r="AU17" s="335">
        <f t="shared" si="8"/>
        <v>0</v>
      </c>
      <c r="AV17" s="335">
        <f t="shared" si="9"/>
        <v>0</v>
      </c>
      <c r="AW17" s="335">
        <f t="shared" si="10"/>
        <v>0</v>
      </c>
      <c r="AX17" s="335"/>
    </row>
    <row r="18" spans="2:50" s="254" customFormat="1" ht="21.75" customHeight="1" x14ac:dyDescent="0.25">
      <c r="B18" s="328">
        <f t="shared" si="11"/>
        <v>46362</v>
      </c>
      <c r="C18" s="329">
        <f t="shared" si="12"/>
        <v>1</v>
      </c>
      <c r="D18" s="330">
        <f t="shared" si="13"/>
        <v>46028</v>
      </c>
      <c r="E18" s="263"/>
      <c r="F18" s="31"/>
      <c r="G18" s="31"/>
      <c r="H18" s="32"/>
      <c r="I18" s="251"/>
      <c r="J18" s="33"/>
      <c r="K18" s="33"/>
      <c r="L18" s="340">
        <f t="shared" si="0"/>
        <v>0</v>
      </c>
      <c r="M18" s="34"/>
      <c r="N18" s="34"/>
      <c r="O18" s="340">
        <f t="shared" si="1"/>
        <v>0</v>
      </c>
      <c r="P18" s="252"/>
      <c r="Q18" s="473">
        <f>IF(AW18&gt;0,0,IF(D18=Persönliche_Daten!$D$24,Persönliche_Daten!$H$24,IF(D18=Persönliche_Daten!$D$26,Persönliche_Daten!$H$26,IF(C18=2,Persönliche_Daten!$G$19,IF(C18=3,Persönliche_Daten!$H$19,IF(C18=4,Persönliche_Daten!$I$19,IF(C18=5,Persönliche_Daten!$J$19,IF(C18=6,Persönliche_Daten!$K$19))))))+IF(C18=7,Persönliche_Daten!$L$19,IF(C18=1,Persönliche_Daten!$M$19,0))))</f>
        <v>0</v>
      </c>
      <c r="R18" s="474"/>
      <c r="S18" s="475">
        <f t="shared" si="2"/>
        <v>0</v>
      </c>
      <c r="T18" s="474"/>
      <c r="U18" s="468">
        <f t="shared" si="3"/>
        <v>0</v>
      </c>
      <c r="V18" s="472"/>
      <c r="W18" s="468">
        <f t="shared" si="14"/>
        <v>0</v>
      </c>
      <c r="X18" s="469"/>
      <c r="Y18" s="341"/>
      <c r="Z18" s="342">
        <f t="shared" si="15"/>
        <v>0</v>
      </c>
      <c r="AA18" s="341"/>
      <c r="AB18" s="343">
        <f t="shared" si="4"/>
        <v>0</v>
      </c>
      <c r="AC18" s="341"/>
      <c r="AD18" s="341"/>
      <c r="AE18" s="341"/>
      <c r="AF18" s="517"/>
      <c r="AG18" s="517"/>
      <c r="AH18" s="345"/>
      <c r="AI18" s="345"/>
      <c r="AJ18" s="335"/>
      <c r="AK18" s="335"/>
      <c r="AL18" s="335"/>
      <c r="AM18" s="335">
        <f>IF(AND(K18&gt;0,M18=K18),Persönliche_Daten!$AI$5,0)</f>
        <v>0</v>
      </c>
      <c r="AN18" s="335">
        <f t="shared" si="5"/>
        <v>0</v>
      </c>
      <c r="AO18" s="335">
        <f>IF(AND(L18&gt;6,L18&lt;9.01),L18-Persönliche_Daten!$AG$5,0)</f>
        <v>0</v>
      </c>
      <c r="AP18" s="335">
        <f>IF(L18&gt;9,L18-Persönliche_Daten!$AH$5,0)</f>
        <v>0</v>
      </c>
      <c r="AQ18" s="335">
        <f t="shared" si="6"/>
        <v>0</v>
      </c>
      <c r="AR18" s="335">
        <f t="shared" si="7"/>
        <v>0</v>
      </c>
      <c r="AS18" s="335">
        <f>IF(AND(O18&gt;6,O18&lt;9.01),O18-Persönliche_Daten!$AG$5,0)</f>
        <v>0</v>
      </c>
      <c r="AT18" s="335">
        <f>IF(O18&gt;9,O18-Persönliche_Daten!$AH$5,0)</f>
        <v>0</v>
      </c>
      <c r="AU18" s="335">
        <f t="shared" si="8"/>
        <v>0</v>
      </c>
      <c r="AV18" s="335">
        <f t="shared" si="9"/>
        <v>0</v>
      </c>
      <c r="AW18" s="335">
        <f t="shared" si="10"/>
        <v>0</v>
      </c>
      <c r="AX18" s="335"/>
    </row>
    <row r="19" spans="2:50" s="254" customFormat="1" ht="21.75" customHeight="1" x14ac:dyDescent="0.25">
      <c r="B19" s="328">
        <f t="shared" si="11"/>
        <v>46363</v>
      </c>
      <c r="C19" s="329">
        <f t="shared" si="12"/>
        <v>2</v>
      </c>
      <c r="D19" s="330">
        <f t="shared" si="13"/>
        <v>46029</v>
      </c>
      <c r="E19" s="263"/>
      <c r="F19" s="31"/>
      <c r="G19" s="31"/>
      <c r="H19" s="32"/>
      <c r="I19" s="251"/>
      <c r="J19" s="33"/>
      <c r="K19" s="33"/>
      <c r="L19" s="340">
        <f t="shared" si="0"/>
        <v>0</v>
      </c>
      <c r="M19" s="34"/>
      <c r="N19" s="34"/>
      <c r="O19" s="340">
        <f t="shared" si="1"/>
        <v>0</v>
      </c>
      <c r="P19" s="252"/>
      <c r="Q19" s="473">
        <f>IF(AW19&gt;0,0,IF(D19=Persönliche_Daten!$D$24,Persönliche_Daten!$H$24,IF(D19=Persönliche_Daten!$D$26,Persönliche_Daten!$H$26,IF(C19=2,Persönliche_Daten!$G$19,IF(C19=3,Persönliche_Daten!$H$19,IF(C19=4,Persönliche_Daten!$I$19,IF(C19=5,Persönliche_Daten!$J$19,IF(C19=6,Persönliche_Daten!$K$19))))))+IF(C19=7,Persönliche_Daten!$L$19,IF(C19=1,Persönliche_Daten!$M$19,0))))</f>
        <v>0</v>
      </c>
      <c r="R19" s="474"/>
      <c r="S19" s="475">
        <f t="shared" si="2"/>
        <v>0</v>
      </c>
      <c r="T19" s="474"/>
      <c r="U19" s="468">
        <f t="shared" si="3"/>
        <v>0</v>
      </c>
      <c r="V19" s="472"/>
      <c r="W19" s="468">
        <f t="shared" si="14"/>
        <v>0</v>
      </c>
      <c r="X19" s="469"/>
      <c r="Y19" s="341"/>
      <c r="Z19" s="342">
        <f t="shared" si="15"/>
        <v>0</v>
      </c>
      <c r="AA19" s="341"/>
      <c r="AB19" s="343">
        <f t="shared" si="4"/>
        <v>0</v>
      </c>
      <c r="AC19" s="341"/>
      <c r="AD19" s="341"/>
      <c r="AE19" s="341"/>
      <c r="AF19" s="517"/>
      <c r="AG19" s="517"/>
      <c r="AH19" s="335"/>
      <c r="AI19" s="345"/>
      <c r="AJ19" s="335"/>
      <c r="AK19" s="335"/>
      <c r="AL19" s="335"/>
      <c r="AM19" s="335">
        <f>IF(AND(K19&gt;0,M19=K19),Persönliche_Daten!$AI$5,0)</f>
        <v>0</v>
      </c>
      <c r="AN19" s="335">
        <f t="shared" si="5"/>
        <v>0</v>
      </c>
      <c r="AO19" s="335">
        <f>IF(AND(L19&gt;6,L19&lt;9.01),L19-Persönliche_Daten!$AG$5,0)</f>
        <v>0</v>
      </c>
      <c r="AP19" s="335">
        <f>IF(L19&gt;9,L19-Persönliche_Daten!$AH$5,0)</f>
        <v>0</v>
      </c>
      <c r="AQ19" s="335">
        <f t="shared" si="6"/>
        <v>0</v>
      </c>
      <c r="AR19" s="335">
        <f t="shared" si="7"/>
        <v>0</v>
      </c>
      <c r="AS19" s="335">
        <f>IF(AND(O19&gt;6,O19&lt;9.01),O19-Persönliche_Daten!$AG$5,0)</f>
        <v>0</v>
      </c>
      <c r="AT19" s="335">
        <f>IF(O19&gt;9,O19-Persönliche_Daten!$AH$5,0)</f>
        <v>0</v>
      </c>
      <c r="AU19" s="335">
        <f t="shared" si="8"/>
        <v>0</v>
      </c>
      <c r="AV19" s="335">
        <f t="shared" si="9"/>
        <v>0</v>
      </c>
      <c r="AW19" s="335">
        <f t="shared" si="10"/>
        <v>0</v>
      </c>
      <c r="AX19" s="335"/>
    </row>
    <row r="20" spans="2:50" s="254" customFormat="1" ht="21.75" customHeight="1" x14ac:dyDescent="0.25">
      <c r="B20" s="328">
        <f t="shared" si="11"/>
        <v>46364</v>
      </c>
      <c r="C20" s="329">
        <f t="shared" si="12"/>
        <v>3</v>
      </c>
      <c r="D20" s="330">
        <f t="shared" si="13"/>
        <v>46030</v>
      </c>
      <c r="E20" s="263"/>
      <c r="F20" s="31"/>
      <c r="G20" s="31"/>
      <c r="H20" s="32"/>
      <c r="I20" s="251"/>
      <c r="J20" s="33"/>
      <c r="K20" s="33"/>
      <c r="L20" s="340">
        <f t="shared" si="0"/>
        <v>0</v>
      </c>
      <c r="M20" s="34"/>
      <c r="N20" s="34"/>
      <c r="O20" s="340">
        <f t="shared" si="1"/>
        <v>0</v>
      </c>
      <c r="P20" s="252"/>
      <c r="Q20" s="473">
        <f>IF(AW20&gt;0,0,IF(D20=Persönliche_Daten!$D$24,Persönliche_Daten!$H$24,IF(D20=Persönliche_Daten!$D$26,Persönliche_Daten!$H$26,IF(C20=2,Persönliche_Daten!$G$19,IF(C20=3,Persönliche_Daten!$H$19,IF(C20=4,Persönliche_Daten!$I$19,IF(C20=5,Persönliche_Daten!$J$19,IF(C20=6,Persönliche_Daten!$K$19))))))+IF(C20=7,Persönliche_Daten!$L$19,IF(C20=1,Persönliche_Daten!$M$19,0))))</f>
        <v>0</v>
      </c>
      <c r="R20" s="474"/>
      <c r="S20" s="475">
        <f t="shared" si="2"/>
        <v>0</v>
      </c>
      <c r="T20" s="474"/>
      <c r="U20" s="468">
        <f t="shared" si="3"/>
        <v>0</v>
      </c>
      <c r="V20" s="472"/>
      <c r="W20" s="468">
        <f t="shared" si="14"/>
        <v>0</v>
      </c>
      <c r="X20" s="469"/>
      <c r="Y20" s="341"/>
      <c r="Z20" s="342">
        <f t="shared" si="15"/>
        <v>0</v>
      </c>
      <c r="AA20" s="341"/>
      <c r="AB20" s="343">
        <f t="shared" si="4"/>
        <v>0</v>
      </c>
      <c r="AC20" s="341"/>
      <c r="AD20" s="341"/>
      <c r="AE20" s="341"/>
      <c r="AF20" s="517"/>
      <c r="AG20" s="517"/>
      <c r="AH20" s="335"/>
      <c r="AI20" s="345"/>
      <c r="AJ20" s="335"/>
      <c r="AK20" s="335"/>
      <c r="AL20" s="335"/>
      <c r="AM20" s="335">
        <f>IF(AND(K20&gt;0,M20=K20),Persönliche_Daten!$AI$5,0)</f>
        <v>0</v>
      </c>
      <c r="AN20" s="335">
        <f t="shared" si="5"/>
        <v>0</v>
      </c>
      <c r="AO20" s="335">
        <f>IF(AND(L20&gt;6,L20&lt;9.01),L20-Persönliche_Daten!$AG$5,0)</f>
        <v>0</v>
      </c>
      <c r="AP20" s="335">
        <f>IF(L20&gt;9,L20-Persönliche_Daten!$AH$5,0)</f>
        <v>0</v>
      </c>
      <c r="AQ20" s="335">
        <f t="shared" si="6"/>
        <v>0</v>
      </c>
      <c r="AR20" s="335">
        <f t="shared" si="7"/>
        <v>0</v>
      </c>
      <c r="AS20" s="335">
        <f>IF(AND(O20&gt;6,O20&lt;9.01),O20-Persönliche_Daten!$AG$5,0)</f>
        <v>0</v>
      </c>
      <c r="AT20" s="335">
        <f>IF(O20&gt;9,O20-Persönliche_Daten!$AH$5,0)</f>
        <v>0</v>
      </c>
      <c r="AU20" s="335">
        <f t="shared" si="8"/>
        <v>0</v>
      </c>
      <c r="AV20" s="335">
        <f t="shared" si="9"/>
        <v>0</v>
      </c>
      <c r="AW20" s="335">
        <f t="shared" si="10"/>
        <v>0</v>
      </c>
      <c r="AX20" s="335"/>
    </row>
    <row r="21" spans="2:50" s="254" customFormat="1" ht="21.75" customHeight="1" x14ac:dyDescent="0.25">
      <c r="B21" s="328">
        <f t="shared" si="11"/>
        <v>46365</v>
      </c>
      <c r="C21" s="329">
        <f t="shared" si="12"/>
        <v>4</v>
      </c>
      <c r="D21" s="330">
        <f t="shared" si="13"/>
        <v>46031</v>
      </c>
      <c r="E21" s="263"/>
      <c r="F21" s="31"/>
      <c r="G21" s="31"/>
      <c r="H21" s="32"/>
      <c r="I21" s="251"/>
      <c r="J21" s="33"/>
      <c r="K21" s="33"/>
      <c r="L21" s="340">
        <f t="shared" si="0"/>
        <v>0</v>
      </c>
      <c r="M21" s="34"/>
      <c r="N21" s="34"/>
      <c r="O21" s="340">
        <f t="shared" si="1"/>
        <v>0</v>
      </c>
      <c r="P21" s="252"/>
      <c r="Q21" s="473">
        <f>IF(AW21&gt;0,0,IF(D21=Persönliche_Daten!$D$24,Persönliche_Daten!$H$24,IF(D21=Persönliche_Daten!$D$26,Persönliche_Daten!$H$26,IF(C21=2,Persönliche_Daten!$G$19,IF(C21=3,Persönliche_Daten!$H$19,IF(C21=4,Persönliche_Daten!$I$19,IF(C21=5,Persönliche_Daten!$J$19,IF(C21=6,Persönliche_Daten!$K$19))))))+IF(C21=7,Persönliche_Daten!$L$19,IF(C21=1,Persönliche_Daten!$M$19,0))))</f>
        <v>0</v>
      </c>
      <c r="R21" s="474"/>
      <c r="S21" s="475">
        <f t="shared" si="2"/>
        <v>0</v>
      </c>
      <c r="T21" s="474"/>
      <c r="U21" s="468">
        <f t="shared" si="3"/>
        <v>0</v>
      </c>
      <c r="V21" s="472"/>
      <c r="W21" s="468">
        <f t="shared" si="14"/>
        <v>0</v>
      </c>
      <c r="X21" s="469"/>
      <c r="Y21" s="341"/>
      <c r="Z21" s="342">
        <f t="shared" si="15"/>
        <v>0</v>
      </c>
      <c r="AA21" s="341"/>
      <c r="AB21" s="343">
        <f t="shared" si="4"/>
        <v>0</v>
      </c>
      <c r="AC21" s="341"/>
      <c r="AD21" s="341"/>
      <c r="AE21" s="341"/>
      <c r="AF21" s="517"/>
      <c r="AG21" s="517"/>
      <c r="AH21" s="335"/>
      <c r="AI21" s="345"/>
      <c r="AJ21" s="335"/>
      <c r="AK21" s="335"/>
      <c r="AL21" s="335"/>
      <c r="AM21" s="335">
        <f>IF(AND(K21&gt;0,M21=K21),Persönliche_Daten!$AI$5,0)</f>
        <v>0</v>
      </c>
      <c r="AN21" s="335">
        <f t="shared" si="5"/>
        <v>0</v>
      </c>
      <c r="AO21" s="335">
        <f>IF(AND(L21&gt;6,L21&lt;9.01),L21-Persönliche_Daten!$AG$5,0)</f>
        <v>0</v>
      </c>
      <c r="AP21" s="335">
        <f>IF(L21&gt;9,L21-Persönliche_Daten!$AH$5,0)</f>
        <v>0</v>
      </c>
      <c r="AQ21" s="335">
        <f t="shared" si="6"/>
        <v>0</v>
      </c>
      <c r="AR21" s="335">
        <f t="shared" si="7"/>
        <v>0</v>
      </c>
      <c r="AS21" s="335">
        <f>IF(AND(O21&gt;6,O21&lt;9.01),O21-Persönliche_Daten!$AG$5,0)</f>
        <v>0</v>
      </c>
      <c r="AT21" s="335">
        <f>IF(O21&gt;9,O21-Persönliche_Daten!$AH$5,0)</f>
        <v>0</v>
      </c>
      <c r="AU21" s="335">
        <f t="shared" si="8"/>
        <v>0</v>
      </c>
      <c r="AV21" s="335">
        <f t="shared" si="9"/>
        <v>0</v>
      </c>
      <c r="AW21" s="335">
        <f t="shared" si="10"/>
        <v>0</v>
      </c>
      <c r="AX21" s="335"/>
    </row>
    <row r="22" spans="2:50" s="254" customFormat="1" ht="21.75" customHeight="1" x14ac:dyDescent="0.25">
      <c r="B22" s="328">
        <f t="shared" si="11"/>
        <v>46366</v>
      </c>
      <c r="C22" s="329">
        <f t="shared" si="12"/>
        <v>5</v>
      </c>
      <c r="D22" s="330">
        <f t="shared" si="13"/>
        <v>46032</v>
      </c>
      <c r="E22" s="263"/>
      <c r="F22" s="31"/>
      <c r="G22" s="31"/>
      <c r="H22" s="32"/>
      <c r="I22" s="251"/>
      <c r="J22" s="33"/>
      <c r="K22" s="33"/>
      <c r="L22" s="340">
        <f t="shared" si="0"/>
        <v>0</v>
      </c>
      <c r="M22" s="34"/>
      <c r="N22" s="34"/>
      <c r="O22" s="340">
        <f t="shared" si="1"/>
        <v>0</v>
      </c>
      <c r="P22" s="252"/>
      <c r="Q22" s="473">
        <f>IF(AW22&gt;0,0,IF(D22=Persönliche_Daten!$D$24,Persönliche_Daten!$H$24,IF(D22=Persönliche_Daten!$D$26,Persönliche_Daten!$H$26,IF(C22=2,Persönliche_Daten!$G$19,IF(C22=3,Persönliche_Daten!$H$19,IF(C22=4,Persönliche_Daten!$I$19,IF(C22=5,Persönliche_Daten!$J$19,IF(C22=6,Persönliche_Daten!$K$19))))))+IF(C22=7,Persönliche_Daten!$L$19,IF(C22=1,Persönliche_Daten!$M$19,0))))</f>
        <v>0</v>
      </c>
      <c r="R22" s="474"/>
      <c r="S22" s="475">
        <f t="shared" si="2"/>
        <v>0</v>
      </c>
      <c r="T22" s="474"/>
      <c r="U22" s="468">
        <f t="shared" si="3"/>
        <v>0</v>
      </c>
      <c r="V22" s="472"/>
      <c r="W22" s="468">
        <f t="shared" si="14"/>
        <v>0</v>
      </c>
      <c r="X22" s="469"/>
      <c r="Y22" s="341"/>
      <c r="Z22" s="342">
        <f t="shared" si="15"/>
        <v>0</v>
      </c>
      <c r="AA22" s="341"/>
      <c r="AB22" s="343">
        <f t="shared" si="4"/>
        <v>0</v>
      </c>
      <c r="AC22" s="341"/>
      <c r="AD22" s="341"/>
      <c r="AE22" s="341"/>
      <c r="AF22" s="517"/>
      <c r="AG22" s="517"/>
      <c r="AH22" s="335"/>
      <c r="AI22" s="345"/>
      <c r="AJ22" s="335"/>
      <c r="AK22" s="335"/>
      <c r="AL22" s="335"/>
      <c r="AM22" s="335">
        <f>IF(AND(K22&gt;0,M22=K22),Persönliche_Daten!$AI$5,0)</f>
        <v>0</v>
      </c>
      <c r="AN22" s="335">
        <f t="shared" si="5"/>
        <v>0</v>
      </c>
      <c r="AO22" s="335">
        <f>IF(AND(L22&gt;6,L22&lt;9.01),L22-Persönliche_Daten!$AG$5,0)</f>
        <v>0</v>
      </c>
      <c r="AP22" s="335">
        <f>IF(L22&gt;9,L22-Persönliche_Daten!$AH$5,0)</f>
        <v>0</v>
      </c>
      <c r="AQ22" s="335">
        <f t="shared" si="6"/>
        <v>0</v>
      </c>
      <c r="AR22" s="335">
        <f t="shared" si="7"/>
        <v>0</v>
      </c>
      <c r="AS22" s="335">
        <f>IF(AND(O22&gt;6,O22&lt;9.01),O22-Persönliche_Daten!$AG$5,0)</f>
        <v>0</v>
      </c>
      <c r="AT22" s="335">
        <f>IF(O22&gt;9,O22-Persönliche_Daten!$AH$5,0)</f>
        <v>0</v>
      </c>
      <c r="AU22" s="335">
        <f t="shared" si="8"/>
        <v>0</v>
      </c>
      <c r="AV22" s="335">
        <f t="shared" si="9"/>
        <v>0</v>
      </c>
      <c r="AW22" s="335">
        <f t="shared" si="10"/>
        <v>0</v>
      </c>
      <c r="AX22" s="335"/>
    </row>
    <row r="23" spans="2:50" s="254" customFormat="1" ht="21.75" customHeight="1" x14ac:dyDescent="0.25">
      <c r="B23" s="328">
        <f t="shared" si="11"/>
        <v>46367</v>
      </c>
      <c r="C23" s="329">
        <f t="shared" si="12"/>
        <v>6</v>
      </c>
      <c r="D23" s="330">
        <f t="shared" si="13"/>
        <v>46033</v>
      </c>
      <c r="E23" s="263"/>
      <c r="F23" s="31"/>
      <c r="G23" s="31"/>
      <c r="H23" s="32"/>
      <c r="I23" s="251"/>
      <c r="J23" s="33"/>
      <c r="K23" s="33"/>
      <c r="L23" s="340">
        <f t="shared" si="0"/>
        <v>0</v>
      </c>
      <c r="M23" s="34"/>
      <c r="N23" s="34"/>
      <c r="O23" s="340">
        <f t="shared" si="1"/>
        <v>0</v>
      </c>
      <c r="P23" s="252"/>
      <c r="Q23" s="473">
        <f>IF(AW23&gt;0,0,IF(D23=Persönliche_Daten!$D$24,Persönliche_Daten!$H$24,IF(D23=Persönliche_Daten!$D$26,Persönliche_Daten!$H$26,IF(C23=2,Persönliche_Daten!$G$19,IF(C23=3,Persönliche_Daten!$H$19,IF(C23=4,Persönliche_Daten!$I$19,IF(C23=5,Persönliche_Daten!$J$19,IF(C23=6,Persönliche_Daten!$K$19))))))+IF(C23=7,Persönliche_Daten!$L$19,IF(C23=1,Persönliche_Daten!$M$19,0))))</f>
        <v>0</v>
      </c>
      <c r="R23" s="474"/>
      <c r="S23" s="475">
        <f t="shared" si="2"/>
        <v>0</v>
      </c>
      <c r="T23" s="474"/>
      <c r="U23" s="468">
        <f t="shared" si="3"/>
        <v>0</v>
      </c>
      <c r="V23" s="472"/>
      <c r="W23" s="468">
        <f t="shared" si="14"/>
        <v>0</v>
      </c>
      <c r="X23" s="469"/>
      <c r="Y23" s="341"/>
      <c r="Z23" s="342">
        <f t="shared" si="15"/>
        <v>0</v>
      </c>
      <c r="AA23" s="341"/>
      <c r="AB23" s="343">
        <f t="shared" si="4"/>
        <v>0</v>
      </c>
      <c r="AC23" s="341"/>
      <c r="AD23" s="341"/>
      <c r="AE23" s="341"/>
      <c r="AF23" s="517"/>
      <c r="AG23" s="517"/>
      <c r="AH23" s="335"/>
      <c r="AI23" s="345"/>
      <c r="AJ23" s="335"/>
      <c r="AK23" s="335"/>
      <c r="AL23" s="335"/>
      <c r="AM23" s="335">
        <f>IF(AND(K23&gt;0,M23=K23),Persönliche_Daten!$AI$5,0)</f>
        <v>0</v>
      </c>
      <c r="AN23" s="335">
        <f t="shared" si="5"/>
        <v>0</v>
      </c>
      <c r="AO23" s="335">
        <f>IF(AND(L23&gt;6,L23&lt;9.01),L23-Persönliche_Daten!$AG$5,0)</f>
        <v>0</v>
      </c>
      <c r="AP23" s="335">
        <f>IF(L23&gt;9,L23-Persönliche_Daten!$AH$5,0)</f>
        <v>0</v>
      </c>
      <c r="AQ23" s="335">
        <f t="shared" si="6"/>
        <v>0</v>
      </c>
      <c r="AR23" s="335">
        <f t="shared" si="7"/>
        <v>0</v>
      </c>
      <c r="AS23" s="335">
        <f>IF(AND(O23&gt;6,O23&lt;9.01),O23-Persönliche_Daten!$AG$5,0)</f>
        <v>0</v>
      </c>
      <c r="AT23" s="335">
        <f>IF(O23&gt;9,O23-Persönliche_Daten!$AH$5,0)</f>
        <v>0</v>
      </c>
      <c r="AU23" s="335">
        <f t="shared" si="8"/>
        <v>0</v>
      </c>
      <c r="AV23" s="335">
        <f t="shared" si="9"/>
        <v>0</v>
      </c>
      <c r="AW23" s="335">
        <f t="shared" si="10"/>
        <v>0</v>
      </c>
      <c r="AX23" s="335"/>
    </row>
    <row r="24" spans="2:50" s="254" customFormat="1" ht="21.75" customHeight="1" x14ac:dyDescent="0.25">
      <c r="B24" s="328">
        <f t="shared" si="11"/>
        <v>46368</v>
      </c>
      <c r="C24" s="329">
        <f t="shared" si="12"/>
        <v>7</v>
      </c>
      <c r="D24" s="330">
        <f t="shared" si="13"/>
        <v>46034</v>
      </c>
      <c r="E24" s="263"/>
      <c r="F24" s="31"/>
      <c r="G24" s="31"/>
      <c r="H24" s="32"/>
      <c r="I24" s="251"/>
      <c r="J24" s="33"/>
      <c r="K24" s="33"/>
      <c r="L24" s="340">
        <f t="shared" si="0"/>
        <v>0</v>
      </c>
      <c r="M24" s="34"/>
      <c r="N24" s="34"/>
      <c r="O24" s="340">
        <f t="shared" si="1"/>
        <v>0</v>
      </c>
      <c r="P24" s="252"/>
      <c r="Q24" s="473">
        <f>IF(AW24&gt;0,0,IF(D24=Persönliche_Daten!$D$24,Persönliche_Daten!$H$24,IF(D24=Persönliche_Daten!$D$26,Persönliche_Daten!$H$26,IF(C24=2,Persönliche_Daten!$G$19,IF(C24=3,Persönliche_Daten!$H$19,IF(C24=4,Persönliche_Daten!$I$19,IF(C24=5,Persönliche_Daten!$J$19,IF(C24=6,Persönliche_Daten!$K$19))))))+IF(C24=7,Persönliche_Daten!$L$19,IF(C24=1,Persönliche_Daten!$M$19,0))))</f>
        <v>0</v>
      </c>
      <c r="R24" s="474"/>
      <c r="S24" s="475">
        <f t="shared" si="2"/>
        <v>0</v>
      </c>
      <c r="T24" s="474"/>
      <c r="U24" s="468">
        <f t="shared" si="3"/>
        <v>0</v>
      </c>
      <c r="V24" s="472"/>
      <c r="W24" s="468">
        <f t="shared" si="14"/>
        <v>0</v>
      </c>
      <c r="X24" s="469"/>
      <c r="Y24" s="341"/>
      <c r="Z24" s="342">
        <f t="shared" si="15"/>
        <v>0</v>
      </c>
      <c r="AA24" s="341"/>
      <c r="AB24" s="343">
        <f t="shared" si="4"/>
        <v>0</v>
      </c>
      <c r="AC24" s="341"/>
      <c r="AD24" s="341"/>
      <c r="AE24" s="341"/>
      <c r="AF24" s="517"/>
      <c r="AG24" s="517"/>
      <c r="AH24" s="335"/>
      <c r="AI24" s="345"/>
      <c r="AJ24" s="335"/>
      <c r="AK24" s="335"/>
      <c r="AL24" s="335"/>
      <c r="AM24" s="335">
        <f>IF(AND(K24&gt;0,M24=K24),Persönliche_Daten!$AI$5,0)</f>
        <v>0</v>
      </c>
      <c r="AN24" s="335">
        <f t="shared" si="5"/>
        <v>0</v>
      </c>
      <c r="AO24" s="335">
        <f>IF(AND(L24&gt;6,L24&lt;9.01),L24-Persönliche_Daten!$AG$5,0)</f>
        <v>0</v>
      </c>
      <c r="AP24" s="335">
        <f>IF(L24&gt;9,L24-Persönliche_Daten!$AH$5,0)</f>
        <v>0</v>
      </c>
      <c r="AQ24" s="335">
        <f t="shared" si="6"/>
        <v>0</v>
      </c>
      <c r="AR24" s="335">
        <f t="shared" si="7"/>
        <v>0</v>
      </c>
      <c r="AS24" s="335">
        <f>IF(AND(O24&gt;6,O24&lt;9.01),O24-Persönliche_Daten!$AG$5,0)</f>
        <v>0</v>
      </c>
      <c r="AT24" s="335">
        <f>IF(O24&gt;9,O24-Persönliche_Daten!$AH$5,0)</f>
        <v>0</v>
      </c>
      <c r="AU24" s="335">
        <f t="shared" si="8"/>
        <v>0</v>
      </c>
      <c r="AV24" s="335">
        <f t="shared" si="9"/>
        <v>0</v>
      </c>
      <c r="AW24" s="335">
        <f t="shared" si="10"/>
        <v>0</v>
      </c>
      <c r="AX24" s="335"/>
    </row>
    <row r="25" spans="2:50" s="254" customFormat="1" ht="21.75" customHeight="1" x14ac:dyDescent="0.25">
      <c r="B25" s="328">
        <f t="shared" si="11"/>
        <v>46369</v>
      </c>
      <c r="C25" s="329">
        <f t="shared" si="12"/>
        <v>1</v>
      </c>
      <c r="D25" s="330">
        <f t="shared" si="13"/>
        <v>46035</v>
      </c>
      <c r="E25" s="263"/>
      <c r="F25" s="31"/>
      <c r="G25" s="31"/>
      <c r="H25" s="32"/>
      <c r="I25" s="251"/>
      <c r="J25" s="33"/>
      <c r="K25" s="33"/>
      <c r="L25" s="340">
        <f t="shared" si="0"/>
        <v>0</v>
      </c>
      <c r="M25" s="34"/>
      <c r="N25" s="34"/>
      <c r="O25" s="340">
        <f t="shared" si="1"/>
        <v>0</v>
      </c>
      <c r="P25" s="252"/>
      <c r="Q25" s="473">
        <f>IF(AW25&gt;0,0,IF(D25=Persönliche_Daten!$D$24,Persönliche_Daten!$H$24,IF(D25=Persönliche_Daten!$D$26,Persönliche_Daten!$H$26,IF(C25=2,Persönliche_Daten!$G$19,IF(C25=3,Persönliche_Daten!$H$19,IF(C25=4,Persönliche_Daten!$I$19,IF(C25=5,Persönliche_Daten!$J$19,IF(C25=6,Persönliche_Daten!$K$19))))))+IF(C25=7,Persönliche_Daten!$L$19,IF(C25=1,Persönliche_Daten!$M$19,0))))</f>
        <v>0</v>
      </c>
      <c r="R25" s="474"/>
      <c r="S25" s="475">
        <f t="shared" si="2"/>
        <v>0</v>
      </c>
      <c r="T25" s="474"/>
      <c r="U25" s="468">
        <f t="shared" si="3"/>
        <v>0</v>
      </c>
      <c r="V25" s="472"/>
      <c r="W25" s="468">
        <f t="shared" si="14"/>
        <v>0</v>
      </c>
      <c r="X25" s="469"/>
      <c r="Y25" s="341"/>
      <c r="Z25" s="342">
        <f t="shared" si="15"/>
        <v>0</v>
      </c>
      <c r="AA25" s="341"/>
      <c r="AB25" s="343">
        <f t="shared" si="4"/>
        <v>0</v>
      </c>
      <c r="AC25" s="341"/>
      <c r="AD25" s="341"/>
      <c r="AE25" s="341"/>
      <c r="AF25" s="517"/>
      <c r="AG25" s="517"/>
      <c r="AH25" s="335"/>
      <c r="AI25" s="345"/>
      <c r="AJ25" s="335"/>
      <c r="AK25" s="335"/>
      <c r="AL25" s="335"/>
      <c r="AM25" s="335">
        <f>IF(AND(K25&gt;0,M25=K25),Persönliche_Daten!$AI$5,0)</f>
        <v>0</v>
      </c>
      <c r="AN25" s="335">
        <f t="shared" si="5"/>
        <v>0</v>
      </c>
      <c r="AO25" s="335">
        <f>IF(AND(L25&gt;6,L25&lt;9.01),L25-Persönliche_Daten!$AG$5,0)</f>
        <v>0</v>
      </c>
      <c r="AP25" s="335">
        <f>IF(L25&gt;9,L25-Persönliche_Daten!$AH$5,0)</f>
        <v>0</v>
      </c>
      <c r="AQ25" s="335">
        <f t="shared" si="6"/>
        <v>0</v>
      </c>
      <c r="AR25" s="335">
        <f t="shared" si="7"/>
        <v>0</v>
      </c>
      <c r="AS25" s="335">
        <f>IF(AND(O25&gt;6,O25&lt;9.01),O25-Persönliche_Daten!$AG$5,0)</f>
        <v>0</v>
      </c>
      <c r="AT25" s="335">
        <f>IF(O25&gt;9,O25-Persönliche_Daten!$AH$5,0)</f>
        <v>0</v>
      </c>
      <c r="AU25" s="335">
        <f t="shared" si="8"/>
        <v>0</v>
      </c>
      <c r="AV25" s="335">
        <f t="shared" si="9"/>
        <v>0</v>
      </c>
      <c r="AW25" s="335">
        <f t="shared" si="10"/>
        <v>0</v>
      </c>
      <c r="AX25" s="335"/>
    </row>
    <row r="26" spans="2:50" s="254" customFormat="1" ht="21.75" customHeight="1" x14ac:dyDescent="0.25">
      <c r="B26" s="328">
        <f t="shared" si="11"/>
        <v>46370</v>
      </c>
      <c r="C26" s="329">
        <f t="shared" si="12"/>
        <v>2</v>
      </c>
      <c r="D26" s="330">
        <f t="shared" si="13"/>
        <v>46036</v>
      </c>
      <c r="E26" s="263"/>
      <c r="F26" s="31"/>
      <c r="G26" s="31"/>
      <c r="H26" s="32"/>
      <c r="I26" s="251"/>
      <c r="J26" s="33"/>
      <c r="K26" s="33"/>
      <c r="L26" s="340">
        <f t="shared" si="0"/>
        <v>0</v>
      </c>
      <c r="M26" s="34"/>
      <c r="N26" s="34"/>
      <c r="O26" s="340">
        <f t="shared" si="1"/>
        <v>0</v>
      </c>
      <c r="P26" s="252"/>
      <c r="Q26" s="473">
        <f>IF(AW26&gt;0,0,IF(D26=Persönliche_Daten!$D$24,Persönliche_Daten!$H$24,IF(D26=Persönliche_Daten!$D$26,Persönliche_Daten!$H$26,IF(C26=2,Persönliche_Daten!$G$19,IF(C26=3,Persönliche_Daten!$H$19,IF(C26=4,Persönliche_Daten!$I$19,IF(C26=5,Persönliche_Daten!$J$19,IF(C26=6,Persönliche_Daten!$K$19))))))+IF(C26=7,Persönliche_Daten!$L$19,IF(C26=1,Persönliche_Daten!$M$19,0))))</f>
        <v>0</v>
      </c>
      <c r="R26" s="474"/>
      <c r="S26" s="475">
        <f t="shared" si="2"/>
        <v>0</v>
      </c>
      <c r="T26" s="474"/>
      <c r="U26" s="468">
        <f t="shared" si="3"/>
        <v>0</v>
      </c>
      <c r="V26" s="472"/>
      <c r="W26" s="468">
        <f t="shared" si="14"/>
        <v>0</v>
      </c>
      <c r="X26" s="469"/>
      <c r="Y26" s="341"/>
      <c r="Z26" s="342">
        <f t="shared" si="15"/>
        <v>0</v>
      </c>
      <c r="AA26" s="341"/>
      <c r="AB26" s="343">
        <f t="shared" si="4"/>
        <v>0</v>
      </c>
      <c r="AC26" s="341"/>
      <c r="AD26" s="341"/>
      <c r="AE26" s="341"/>
      <c r="AF26" s="517"/>
      <c r="AG26" s="517"/>
      <c r="AH26" s="335"/>
      <c r="AI26" s="345"/>
      <c r="AJ26" s="335"/>
      <c r="AK26" s="335"/>
      <c r="AL26" s="335"/>
      <c r="AM26" s="335">
        <f>IF(AND(K26&gt;0,M26=K26),Persönliche_Daten!$AI$5,0)</f>
        <v>0</v>
      </c>
      <c r="AN26" s="335">
        <f t="shared" si="5"/>
        <v>0</v>
      </c>
      <c r="AO26" s="335">
        <f>IF(AND(L26&gt;6,L26&lt;9.01),L26-Persönliche_Daten!$AG$5,0)</f>
        <v>0</v>
      </c>
      <c r="AP26" s="335">
        <f>IF(L26&gt;9,L26-Persönliche_Daten!$AH$5,0)</f>
        <v>0</v>
      </c>
      <c r="AQ26" s="335">
        <f t="shared" si="6"/>
        <v>0</v>
      </c>
      <c r="AR26" s="335">
        <f t="shared" si="7"/>
        <v>0</v>
      </c>
      <c r="AS26" s="335">
        <f>IF(AND(O26&gt;6,O26&lt;9.01),O26-Persönliche_Daten!$AG$5,0)</f>
        <v>0</v>
      </c>
      <c r="AT26" s="335">
        <f>IF(O26&gt;9,O26-Persönliche_Daten!$AH$5,0)</f>
        <v>0</v>
      </c>
      <c r="AU26" s="335">
        <f t="shared" si="8"/>
        <v>0</v>
      </c>
      <c r="AV26" s="335">
        <f t="shared" si="9"/>
        <v>0</v>
      </c>
      <c r="AW26" s="335">
        <f t="shared" si="10"/>
        <v>0</v>
      </c>
      <c r="AX26" s="335"/>
    </row>
    <row r="27" spans="2:50" s="254" customFormat="1" ht="21.75" customHeight="1" x14ac:dyDescent="0.25">
      <c r="B27" s="328">
        <f t="shared" si="11"/>
        <v>46371</v>
      </c>
      <c r="C27" s="329">
        <f t="shared" si="12"/>
        <v>3</v>
      </c>
      <c r="D27" s="330">
        <f t="shared" si="13"/>
        <v>46037</v>
      </c>
      <c r="E27" s="263"/>
      <c r="F27" s="31"/>
      <c r="G27" s="31"/>
      <c r="H27" s="32"/>
      <c r="I27" s="251"/>
      <c r="J27" s="33"/>
      <c r="K27" s="33"/>
      <c r="L27" s="340">
        <f t="shared" si="0"/>
        <v>0</v>
      </c>
      <c r="M27" s="34"/>
      <c r="N27" s="34"/>
      <c r="O27" s="340">
        <f t="shared" si="1"/>
        <v>0</v>
      </c>
      <c r="P27" s="252"/>
      <c r="Q27" s="473">
        <f>IF(AW27&gt;0,0,IF(D27=Persönliche_Daten!$D$24,Persönliche_Daten!$H$24,IF(D27=Persönliche_Daten!$D$26,Persönliche_Daten!$H$26,IF(C27=2,Persönliche_Daten!$G$19,IF(C27=3,Persönliche_Daten!$H$19,IF(C27=4,Persönliche_Daten!$I$19,IF(C27=5,Persönliche_Daten!$J$19,IF(C27=6,Persönliche_Daten!$K$19))))))+IF(C27=7,Persönliche_Daten!$L$19,IF(C27=1,Persönliche_Daten!$M$19,0))))</f>
        <v>0</v>
      </c>
      <c r="R27" s="474"/>
      <c r="S27" s="475">
        <f t="shared" si="2"/>
        <v>0</v>
      </c>
      <c r="T27" s="474"/>
      <c r="U27" s="468">
        <f t="shared" si="3"/>
        <v>0</v>
      </c>
      <c r="V27" s="472"/>
      <c r="W27" s="468">
        <f t="shared" si="14"/>
        <v>0</v>
      </c>
      <c r="X27" s="469"/>
      <c r="Y27" s="341"/>
      <c r="Z27" s="342">
        <f t="shared" si="15"/>
        <v>0</v>
      </c>
      <c r="AA27" s="341"/>
      <c r="AB27" s="343">
        <f t="shared" si="4"/>
        <v>0</v>
      </c>
      <c r="AC27" s="341"/>
      <c r="AD27" s="341"/>
      <c r="AE27" s="341"/>
      <c r="AF27" s="517"/>
      <c r="AG27" s="517"/>
      <c r="AH27" s="335"/>
      <c r="AI27" s="345"/>
      <c r="AJ27" s="335"/>
      <c r="AK27" s="335"/>
      <c r="AL27" s="335"/>
      <c r="AM27" s="335">
        <f>IF(AND(K27&gt;0,M27=K27),Persönliche_Daten!$AI$5,0)</f>
        <v>0</v>
      </c>
      <c r="AN27" s="335">
        <f t="shared" si="5"/>
        <v>0</v>
      </c>
      <c r="AO27" s="335">
        <f>IF(AND(L27&gt;6,L27&lt;9.01),L27-Persönliche_Daten!$AG$5,0)</f>
        <v>0</v>
      </c>
      <c r="AP27" s="335">
        <f>IF(L27&gt;9,L27-Persönliche_Daten!$AH$5,0)</f>
        <v>0</v>
      </c>
      <c r="AQ27" s="335">
        <f t="shared" si="6"/>
        <v>0</v>
      </c>
      <c r="AR27" s="335">
        <f t="shared" si="7"/>
        <v>0</v>
      </c>
      <c r="AS27" s="335">
        <f>IF(AND(O27&gt;6,O27&lt;9.01),O27-Persönliche_Daten!$AG$5,0)</f>
        <v>0</v>
      </c>
      <c r="AT27" s="335">
        <f>IF(O27&gt;9,O27-Persönliche_Daten!$AH$5,0)</f>
        <v>0</v>
      </c>
      <c r="AU27" s="335">
        <f t="shared" si="8"/>
        <v>0</v>
      </c>
      <c r="AV27" s="335">
        <f t="shared" si="9"/>
        <v>0</v>
      </c>
      <c r="AW27" s="335">
        <f t="shared" si="10"/>
        <v>0</v>
      </c>
      <c r="AX27" s="335"/>
    </row>
    <row r="28" spans="2:50" s="254" customFormat="1" ht="21.75" customHeight="1" x14ac:dyDescent="0.25">
      <c r="B28" s="328">
        <f t="shared" si="11"/>
        <v>46372</v>
      </c>
      <c r="C28" s="329">
        <f t="shared" si="12"/>
        <v>4</v>
      </c>
      <c r="D28" s="330">
        <f t="shared" si="13"/>
        <v>46038</v>
      </c>
      <c r="E28" s="263"/>
      <c r="F28" s="31"/>
      <c r="G28" s="31"/>
      <c r="H28" s="32"/>
      <c r="I28" s="251"/>
      <c r="J28" s="33"/>
      <c r="K28" s="33"/>
      <c r="L28" s="340">
        <f t="shared" si="0"/>
        <v>0</v>
      </c>
      <c r="M28" s="34"/>
      <c r="N28" s="34"/>
      <c r="O28" s="340">
        <f t="shared" si="1"/>
        <v>0</v>
      </c>
      <c r="P28" s="252"/>
      <c r="Q28" s="473">
        <f>IF(AW28&gt;0,0,IF(D28=Persönliche_Daten!$D$24,Persönliche_Daten!$H$24,IF(D28=Persönliche_Daten!$D$26,Persönliche_Daten!$H$26,IF(C28=2,Persönliche_Daten!$G$19,IF(C28=3,Persönliche_Daten!$H$19,IF(C28=4,Persönliche_Daten!$I$19,IF(C28=5,Persönliche_Daten!$J$19,IF(C28=6,Persönliche_Daten!$K$19))))))+IF(C28=7,Persönliche_Daten!$L$19,IF(C28=1,Persönliche_Daten!$M$19,0))))</f>
        <v>0</v>
      </c>
      <c r="R28" s="474"/>
      <c r="S28" s="475">
        <f t="shared" si="2"/>
        <v>0</v>
      </c>
      <c r="T28" s="474"/>
      <c r="U28" s="468">
        <f t="shared" si="3"/>
        <v>0</v>
      </c>
      <c r="V28" s="472"/>
      <c r="W28" s="468">
        <f t="shared" si="14"/>
        <v>0</v>
      </c>
      <c r="X28" s="469"/>
      <c r="Y28" s="341"/>
      <c r="Z28" s="342">
        <f t="shared" si="15"/>
        <v>0</v>
      </c>
      <c r="AA28" s="341"/>
      <c r="AB28" s="343">
        <f t="shared" si="4"/>
        <v>0</v>
      </c>
      <c r="AC28" s="341"/>
      <c r="AD28" s="341"/>
      <c r="AE28" s="341"/>
      <c r="AF28" s="517"/>
      <c r="AG28" s="517"/>
      <c r="AH28" s="335"/>
      <c r="AI28" s="345"/>
      <c r="AJ28" s="335"/>
      <c r="AK28" s="335"/>
      <c r="AL28" s="335"/>
      <c r="AM28" s="335">
        <f>IF(AND(K28&gt;0,M28=K28),Persönliche_Daten!$AI$5,0)</f>
        <v>0</v>
      </c>
      <c r="AN28" s="335">
        <f t="shared" si="5"/>
        <v>0</v>
      </c>
      <c r="AO28" s="335">
        <f>IF(AND(L28&gt;6,L28&lt;9.01),L28-Persönliche_Daten!$AG$5,0)</f>
        <v>0</v>
      </c>
      <c r="AP28" s="335">
        <f>IF(L28&gt;9,L28-Persönliche_Daten!$AH$5,0)</f>
        <v>0</v>
      </c>
      <c r="AQ28" s="335">
        <f t="shared" si="6"/>
        <v>0</v>
      </c>
      <c r="AR28" s="335">
        <f t="shared" si="7"/>
        <v>0</v>
      </c>
      <c r="AS28" s="335">
        <f>IF(AND(O28&gt;6,O28&lt;9.01),O28-Persönliche_Daten!$AG$5,0)</f>
        <v>0</v>
      </c>
      <c r="AT28" s="335">
        <f>IF(O28&gt;9,O28-Persönliche_Daten!$AH$5,0)</f>
        <v>0</v>
      </c>
      <c r="AU28" s="335">
        <f t="shared" si="8"/>
        <v>0</v>
      </c>
      <c r="AV28" s="335">
        <f t="shared" si="9"/>
        <v>0</v>
      </c>
      <c r="AW28" s="335">
        <f t="shared" si="10"/>
        <v>0</v>
      </c>
      <c r="AX28" s="335"/>
    </row>
    <row r="29" spans="2:50" s="254" customFormat="1" ht="21.75" customHeight="1" x14ac:dyDescent="0.25">
      <c r="B29" s="328">
        <f t="shared" si="11"/>
        <v>46373</v>
      </c>
      <c r="C29" s="329">
        <f t="shared" si="12"/>
        <v>5</v>
      </c>
      <c r="D29" s="330">
        <f t="shared" si="13"/>
        <v>46039</v>
      </c>
      <c r="E29" s="263"/>
      <c r="F29" s="31"/>
      <c r="G29" s="31"/>
      <c r="H29" s="32"/>
      <c r="I29" s="251"/>
      <c r="J29" s="33"/>
      <c r="K29" s="33"/>
      <c r="L29" s="340">
        <f t="shared" si="0"/>
        <v>0</v>
      </c>
      <c r="M29" s="34"/>
      <c r="N29" s="34"/>
      <c r="O29" s="340">
        <f t="shared" si="1"/>
        <v>0</v>
      </c>
      <c r="P29" s="252"/>
      <c r="Q29" s="473">
        <f>IF(AW29&gt;0,0,IF(D29=Persönliche_Daten!$D$24,Persönliche_Daten!$H$24,IF(D29=Persönliche_Daten!$D$26,Persönliche_Daten!$H$26,IF(C29=2,Persönliche_Daten!$G$19,IF(C29=3,Persönliche_Daten!$H$19,IF(C29=4,Persönliche_Daten!$I$19,IF(C29=5,Persönliche_Daten!$J$19,IF(C29=6,Persönliche_Daten!$K$19))))))+IF(C29=7,Persönliche_Daten!$L$19,IF(C29=1,Persönliche_Daten!$M$19,0))))</f>
        <v>0</v>
      </c>
      <c r="R29" s="474"/>
      <c r="S29" s="475">
        <f t="shared" si="2"/>
        <v>0</v>
      </c>
      <c r="T29" s="474"/>
      <c r="U29" s="468">
        <f t="shared" si="3"/>
        <v>0</v>
      </c>
      <c r="V29" s="472"/>
      <c r="W29" s="468">
        <f t="shared" si="14"/>
        <v>0</v>
      </c>
      <c r="X29" s="469"/>
      <c r="Y29" s="341"/>
      <c r="Z29" s="342">
        <f t="shared" si="15"/>
        <v>0</v>
      </c>
      <c r="AA29" s="341"/>
      <c r="AB29" s="343">
        <f t="shared" si="4"/>
        <v>0</v>
      </c>
      <c r="AC29" s="341"/>
      <c r="AD29" s="341"/>
      <c r="AE29" s="341"/>
      <c r="AF29" s="517"/>
      <c r="AG29" s="517"/>
      <c r="AH29" s="335"/>
      <c r="AI29" s="345"/>
      <c r="AJ29" s="335"/>
      <c r="AK29" s="335"/>
      <c r="AL29" s="335"/>
      <c r="AM29" s="335">
        <f>IF(AND(K29&gt;0,M29=K29),Persönliche_Daten!$AI$5,0)</f>
        <v>0</v>
      </c>
      <c r="AN29" s="335">
        <f t="shared" si="5"/>
        <v>0</v>
      </c>
      <c r="AO29" s="335">
        <f>IF(AND(L29&gt;6,L29&lt;9.01),L29-Persönliche_Daten!$AG$5,0)</f>
        <v>0</v>
      </c>
      <c r="AP29" s="335">
        <f>IF(L29&gt;9,L29-Persönliche_Daten!$AH$5,0)</f>
        <v>0</v>
      </c>
      <c r="AQ29" s="335">
        <f t="shared" si="6"/>
        <v>0</v>
      </c>
      <c r="AR29" s="335">
        <f t="shared" si="7"/>
        <v>0</v>
      </c>
      <c r="AS29" s="335">
        <f>IF(AND(O29&gt;6,O29&lt;9.01),O29-Persönliche_Daten!$AG$5,0)</f>
        <v>0</v>
      </c>
      <c r="AT29" s="335">
        <f>IF(O29&gt;9,O29-Persönliche_Daten!$AH$5,0)</f>
        <v>0</v>
      </c>
      <c r="AU29" s="335">
        <f t="shared" si="8"/>
        <v>0</v>
      </c>
      <c r="AV29" s="335">
        <f t="shared" si="9"/>
        <v>0</v>
      </c>
      <c r="AW29" s="335">
        <f t="shared" si="10"/>
        <v>0</v>
      </c>
      <c r="AX29" s="335"/>
    </row>
    <row r="30" spans="2:50" s="254" customFormat="1" ht="21.75" customHeight="1" x14ac:dyDescent="0.25">
      <c r="B30" s="328">
        <f t="shared" si="11"/>
        <v>46374</v>
      </c>
      <c r="C30" s="329">
        <f t="shared" si="12"/>
        <v>6</v>
      </c>
      <c r="D30" s="330">
        <f t="shared" si="13"/>
        <v>46040</v>
      </c>
      <c r="E30" s="263"/>
      <c r="F30" s="31"/>
      <c r="G30" s="31"/>
      <c r="H30" s="32"/>
      <c r="I30" s="251"/>
      <c r="J30" s="33"/>
      <c r="K30" s="33"/>
      <c r="L30" s="340">
        <f t="shared" si="0"/>
        <v>0</v>
      </c>
      <c r="M30" s="34"/>
      <c r="N30" s="34"/>
      <c r="O30" s="340">
        <f t="shared" si="1"/>
        <v>0</v>
      </c>
      <c r="P30" s="252"/>
      <c r="Q30" s="473">
        <f>IF(AW30&gt;0,0,IF(D30=Persönliche_Daten!$D$24,Persönliche_Daten!$H$24,IF(D30=Persönliche_Daten!$D$26,Persönliche_Daten!$H$26,IF(C30=2,Persönliche_Daten!$G$19,IF(C30=3,Persönliche_Daten!$H$19,IF(C30=4,Persönliche_Daten!$I$19,IF(C30=5,Persönliche_Daten!$J$19,IF(C30=6,Persönliche_Daten!$K$19))))))+IF(C30=7,Persönliche_Daten!$L$19,IF(C30=1,Persönliche_Daten!$M$19,0))))</f>
        <v>0</v>
      </c>
      <c r="R30" s="474"/>
      <c r="S30" s="475">
        <f t="shared" si="2"/>
        <v>0</v>
      </c>
      <c r="T30" s="474"/>
      <c r="U30" s="468">
        <f t="shared" si="3"/>
        <v>0</v>
      </c>
      <c r="V30" s="472"/>
      <c r="W30" s="468">
        <f t="shared" si="14"/>
        <v>0</v>
      </c>
      <c r="X30" s="469"/>
      <c r="Y30" s="341"/>
      <c r="Z30" s="342">
        <f t="shared" si="15"/>
        <v>0</v>
      </c>
      <c r="AA30" s="341"/>
      <c r="AB30" s="343">
        <f t="shared" si="4"/>
        <v>0</v>
      </c>
      <c r="AC30" s="341"/>
      <c r="AD30" s="341"/>
      <c r="AE30" s="341"/>
      <c r="AF30" s="517"/>
      <c r="AG30" s="517"/>
      <c r="AH30" s="335"/>
      <c r="AI30" s="345"/>
      <c r="AJ30" s="335"/>
      <c r="AK30" s="335"/>
      <c r="AL30" s="335"/>
      <c r="AM30" s="335">
        <f>IF(AND(K30&gt;0,M30=K30),Persönliche_Daten!$AI$5,0)</f>
        <v>0</v>
      </c>
      <c r="AN30" s="335">
        <f t="shared" si="5"/>
        <v>0</v>
      </c>
      <c r="AO30" s="335">
        <f>IF(AND(L30&gt;6,L30&lt;9.01),L30-Persönliche_Daten!$AG$5,0)</f>
        <v>0</v>
      </c>
      <c r="AP30" s="335">
        <f>IF(L30&gt;9,L30-Persönliche_Daten!$AH$5,0)</f>
        <v>0</v>
      </c>
      <c r="AQ30" s="335">
        <f t="shared" si="6"/>
        <v>0</v>
      </c>
      <c r="AR30" s="335">
        <f t="shared" si="7"/>
        <v>0</v>
      </c>
      <c r="AS30" s="335">
        <f>IF(AND(O30&gt;6,O30&lt;9.01),O30-Persönliche_Daten!$AG$5,0)</f>
        <v>0</v>
      </c>
      <c r="AT30" s="335">
        <f>IF(O30&gt;9,O30-Persönliche_Daten!$AH$5,0)</f>
        <v>0</v>
      </c>
      <c r="AU30" s="335">
        <f t="shared" si="8"/>
        <v>0</v>
      </c>
      <c r="AV30" s="335">
        <f t="shared" si="9"/>
        <v>0</v>
      </c>
      <c r="AW30" s="335">
        <f t="shared" si="10"/>
        <v>0</v>
      </c>
      <c r="AX30" s="335"/>
    </row>
    <row r="31" spans="2:50" s="254" customFormat="1" ht="21.75" customHeight="1" x14ac:dyDescent="0.25">
      <c r="B31" s="328">
        <f t="shared" si="11"/>
        <v>46375</v>
      </c>
      <c r="C31" s="329">
        <f t="shared" si="12"/>
        <v>7</v>
      </c>
      <c r="D31" s="330">
        <f t="shared" si="13"/>
        <v>46041</v>
      </c>
      <c r="E31" s="263"/>
      <c r="F31" s="31"/>
      <c r="G31" s="31"/>
      <c r="H31" s="32"/>
      <c r="I31" s="251"/>
      <c r="J31" s="33"/>
      <c r="K31" s="33"/>
      <c r="L31" s="340">
        <f t="shared" si="0"/>
        <v>0</v>
      </c>
      <c r="M31" s="34"/>
      <c r="N31" s="34"/>
      <c r="O31" s="340">
        <f t="shared" si="1"/>
        <v>0</v>
      </c>
      <c r="P31" s="252"/>
      <c r="Q31" s="473">
        <f>IF(AW31&gt;0,0,IF(D31=Persönliche_Daten!$D$24,Persönliche_Daten!$H$24,IF(D31=Persönliche_Daten!$D$26,Persönliche_Daten!$H$26,IF(C31=2,Persönliche_Daten!$G$19,IF(C31=3,Persönliche_Daten!$H$19,IF(C31=4,Persönliche_Daten!$I$19,IF(C31=5,Persönliche_Daten!$J$19,IF(C31=6,Persönliche_Daten!$K$19))))))+IF(C31=7,Persönliche_Daten!$L$19,IF(C31=1,Persönliche_Daten!$M$19,0))))</f>
        <v>0</v>
      </c>
      <c r="R31" s="474"/>
      <c r="S31" s="475">
        <f t="shared" si="2"/>
        <v>0</v>
      </c>
      <c r="T31" s="474"/>
      <c r="U31" s="468">
        <f t="shared" si="3"/>
        <v>0</v>
      </c>
      <c r="V31" s="472"/>
      <c r="W31" s="468">
        <f t="shared" si="14"/>
        <v>0</v>
      </c>
      <c r="X31" s="469"/>
      <c r="Y31" s="341"/>
      <c r="Z31" s="342">
        <f t="shared" si="15"/>
        <v>0</v>
      </c>
      <c r="AA31" s="341"/>
      <c r="AB31" s="343">
        <f t="shared" si="4"/>
        <v>0</v>
      </c>
      <c r="AC31" s="341"/>
      <c r="AD31" s="341"/>
      <c r="AE31" s="341"/>
      <c r="AF31" s="517"/>
      <c r="AG31" s="517"/>
      <c r="AH31" s="335"/>
      <c r="AI31" s="345"/>
      <c r="AJ31" s="335"/>
      <c r="AK31" s="335"/>
      <c r="AL31" s="335"/>
      <c r="AM31" s="335">
        <f>IF(AND(K31&gt;0,M31=K31),Persönliche_Daten!$AI$5,0)</f>
        <v>0</v>
      </c>
      <c r="AN31" s="335">
        <f t="shared" si="5"/>
        <v>0</v>
      </c>
      <c r="AO31" s="335">
        <f>IF(AND(L31&gt;6,L31&lt;9.01),L31-Persönliche_Daten!$AG$5,0)</f>
        <v>0</v>
      </c>
      <c r="AP31" s="335">
        <f>IF(L31&gt;9,L31-Persönliche_Daten!$AH$5,0)</f>
        <v>0</v>
      </c>
      <c r="AQ31" s="335">
        <f t="shared" si="6"/>
        <v>0</v>
      </c>
      <c r="AR31" s="335">
        <f t="shared" si="7"/>
        <v>0</v>
      </c>
      <c r="AS31" s="335">
        <f>IF(AND(O31&gt;6,O31&lt;9.01),O31-Persönliche_Daten!$AG$5,0)</f>
        <v>0</v>
      </c>
      <c r="AT31" s="335">
        <f>IF(O31&gt;9,O31-Persönliche_Daten!$AH$5,0)</f>
        <v>0</v>
      </c>
      <c r="AU31" s="335">
        <f t="shared" si="8"/>
        <v>0</v>
      </c>
      <c r="AV31" s="335">
        <f t="shared" si="9"/>
        <v>0</v>
      </c>
      <c r="AW31" s="335">
        <f t="shared" si="10"/>
        <v>0</v>
      </c>
      <c r="AX31" s="335"/>
    </row>
    <row r="32" spans="2:50" s="254" customFormat="1" ht="21.75" customHeight="1" x14ac:dyDescent="0.25">
      <c r="B32" s="328">
        <f t="shared" si="11"/>
        <v>46376</v>
      </c>
      <c r="C32" s="329">
        <f t="shared" si="12"/>
        <v>1</v>
      </c>
      <c r="D32" s="330">
        <f t="shared" si="13"/>
        <v>46042</v>
      </c>
      <c r="E32" s="263"/>
      <c r="F32" s="31"/>
      <c r="G32" s="31"/>
      <c r="H32" s="32"/>
      <c r="I32" s="251"/>
      <c r="J32" s="33"/>
      <c r="K32" s="33"/>
      <c r="L32" s="340">
        <f t="shared" si="0"/>
        <v>0</v>
      </c>
      <c r="M32" s="34"/>
      <c r="N32" s="34"/>
      <c r="O32" s="340">
        <f t="shared" si="1"/>
        <v>0</v>
      </c>
      <c r="P32" s="252"/>
      <c r="Q32" s="473">
        <f>IF(AW32&gt;0,0,IF(D32=Persönliche_Daten!$D$24,Persönliche_Daten!$H$24,IF(D32=Persönliche_Daten!$D$26,Persönliche_Daten!$H$26,IF(C32=2,Persönliche_Daten!$G$19,IF(C32=3,Persönliche_Daten!$H$19,IF(C32=4,Persönliche_Daten!$I$19,IF(C32=5,Persönliche_Daten!$J$19,IF(C32=6,Persönliche_Daten!$K$19))))))+IF(C32=7,Persönliche_Daten!$L$19,IF(C32=1,Persönliche_Daten!$M$19,0))))</f>
        <v>0</v>
      </c>
      <c r="R32" s="474"/>
      <c r="S32" s="475">
        <f t="shared" si="2"/>
        <v>0</v>
      </c>
      <c r="T32" s="474"/>
      <c r="U32" s="468">
        <f t="shared" si="3"/>
        <v>0</v>
      </c>
      <c r="V32" s="472"/>
      <c r="W32" s="468">
        <f t="shared" si="14"/>
        <v>0</v>
      </c>
      <c r="X32" s="469"/>
      <c r="Y32" s="341"/>
      <c r="Z32" s="342">
        <f t="shared" si="15"/>
        <v>0</v>
      </c>
      <c r="AA32" s="341"/>
      <c r="AB32" s="343">
        <f t="shared" si="4"/>
        <v>0</v>
      </c>
      <c r="AC32" s="341"/>
      <c r="AD32" s="341"/>
      <c r="AE32" s="341"/>
      <c r="AF32" s="517"/>
      <c r="AG32" s="517"/>
      <c r="AH32" s="335"/>
      <c r="AI32" s="345"/>
      <c r="AJ32" s="335"/>
      <c r="AK32" s="335"/>
      <c r="AL32" s="335"/>
      <c r="AM32" s="335">
        <f>IF(AND(K32&gt;0,M32=K32),Persönliche_Daten!$AI$5,0)</f>
        <v>0</v>
      </c>
      <c r="AN32" s="335">
        <f t="shared" si="5"/>
        <v>0</v>
      </c>
      <c r="AO32" s="335">
        <f>IF(AND(L32&gt;6,L32&lt;9.01),L32-Persönliche_Daten!$AG$5,0)</f>
        <v>0</v>
      </c>
      <c r="AP32" s="335">
        <f>IF(L32&gt;9,L32-Persönliche_Daten!$AH$5,0)</f>
        <v>0</v>
      </c>
      <c r="AQ32" s="335">
        <f t="shared" si="6"/>
        <v>0</v>
      </c>
      <c r="AR32" s="335">
        <f t="shared" si="7"/>
        <v>0</v>
      </c>
      <c r="AS32" s="335">
        <f>IF(AND(O32&gt;6,O32&lt;9.01),O32-Persönliche_Daten!$AG$5,0)</f>
        <v>0</v>
      </c>
      <c r="AT32" s="335">
        <f>IF(O32&gt;9,O32-Persönliche_Daten!$AH$5,0)</f>
        <v>0</v>
      </c>
      <c r="AU32" s="335">
        <f t="shared" si="8"/>
        <v>0</v>
      </c>
      <c r="AV32" s="335">
        <f t="shared" si="9"/>
        <v>0</v>
      </c>
      <c r="AW32" s="335">
        <f t="shared" si="10"/>
        <v>0</v>
      </c>
      <c r="AX32" s="335"/>
    </row>
    <row r="33" spans="2:50" s="254" customFormat="1" ht="21.75" customHeight="1" x14ac:dyDescent="0.25">
      <c r="B33" s="328">
        <f t="shared" si="11"/>
        <v>46377</v>
      </c>
      <c r="C33" s="329">
        <f t="shared" si="12"/>
        <v>2</v>
      </c>
      <c r="D33" s="330">
        <f t="shared" si="13"/>
        <v>46043</v>
      </c>
      <c r="E33" s="263"/>
      <c r="F33" s="31"/>
      <c r="G33" s="31"/>
      <c r="H33" s="32"/>
      <c r="I33" s="251"/>
      <c r="J33" s="33"/>
      <c r="K33" s="33"/>
      <c r="L33" s="340">
        <f t="shared" si="0"/>
        <v>0</v>
      </c>
      <c r="M33" s="34"/>
      <c r="N33" s="34"/>
      <c r="O33" s="340">
        <f t="shared" si="1"/>
        <v>0</v>
      </c>
      <c r="P33" s="252"/>
      <c r="Q33" s="473">
        <f>IF(AW33&gt;0,0,IF(D33=Persönliche_Daten!$D$24,Persönliche_Daten!$H$24,IF(D33=Persönliche_Daten!$D$26,Persönliche_Daten!$H$26,IF(C33=2,Persönliche_Daten!$G$19,IF(C33=3,Persönliche_Daten!$H$19,IF(C33=4,Persönliche_Daten!$I$19,IF(C33=5,Persönliche_Daten!$J$19,IF(C33=6,Persönliche_Daten!$K$19))))))+IF(C33=7,Persönliche_Daten!$L$19,IF(C33=1,Persönliche_Daten!$M$19,0))))</f>
        <v>0</v>
      </c>
      <c r="R33" s="474"/>
      <c r="S33" s="475">
        <f t="shared" si="2"/>
        <v>0</v>
      </c>
      <c r="T33" s="474"/>
      <c r="U33" s="468">
        <f t="shared" si="3"/>
        <v>0</v>
      </c>
      <c r="V33" s="472"/>
      <c r="W33" s="468">
        <f t="shared" si="14"/>
        <v>0</v>
      </c>
      <c r="X33" s="469"/>
      <c r="Y33" s="341"/>
      <c r="Z33" s="342">
        <f t="shared" si="15"/>
        <v>0</v>
      </c>
      <c r="AA33" s="341"/>
      <c r="AB33" s="343">
        <f t="shared" si="4"/>
        <v>0</v>
      </c>
      <c r="AC33" s="341"/>
      <c r="AD33" s="341"/>
      <c r="AE33" s="341"/>
      <c r="AF33" s="517"/>
      <c r="AG33" s="517"/>
      <c r="AH33" s="335"/>
      <c r="AI33" s="345"/>
      <c r="AJ33" s="335"/>
      <c r="AK33" s="335"/>
      <c r="AL33" s="335"/>
      <c r="AM33" s="335">
        <f>IF(AND(K33&gt;0,M33=K33),Persönliche_Daten!$AI$5,0)</f>
        <v>0</v>
      </c>
      <c r="AN33" s="335">
        <f t="shared" si="5"/>
        <v>0</v>
      </c>
      <c r="AO33" s="335">
        <f>IF(AND(L33&gt;6,L33&lt;9.01),L33-Persönliche_Daten!$AG$5,0)</f>
        <v>0</v>
      </c>
      <c r="AP33" s="335">
        <f>IF(L33&gt;9,L33-Persönliche_Daten!$AH$5,0)</f>
        <v>0</v>
      </c>
      <c r="AQ33" s="335">
        <f t="shared" si="6"/>
        <v>0</v>
      </c>
      <c r="AR33" s="335">
        <f t="shared" si="7"/>
        <v>0</v>
      </c>
      <c r="AS33" s="335">
        <f>IF(AND(O33&gt;6,O33&lt;9.01),O33-Persönliche_Daten!$AG$5,0)</f>
        <v>0</v>
      </c>
      <c r="AT33" s="335">
        <f>IF(O33&gt;9,O33-Persönliche_Daten!$AH$5,0)</f>
        <v>0</v>
      </c>
      <c r="AU33" s="335">
        <f t="shared" si="8"/>
        <v>0</v>
      </c>
      <c r="AV33" s="335">
        <f t="shared" si="9"/>
        <v>0</v>
      </c>
      <c r="AW33" s="335">
        <f t="shared" si="10"/>
        <v>0</v>
      </c>
      <c r="AX33" s="335"/>
    </row>
    <row r="34" spans="2:50" s="254" customFormat="1" ht="21.75" customHeight="1" x14ac:dyDescent="0.25">
      <c r="B34" s="328">
        <f t="shared" si="11"/>
        <v>46378</v>
      </c>
      <c r="C34" s="329">
        <f t="shared" si="12"/>
        <v>3</v>
      </c>
      <c r="D34" s="330">
        <f t="shared" si="13"/>
        <v>46044</v>
      </c>
      <c r="E34" s="263"/>
      <c r="F34" s="31"/>
      <c r="G34" s="31"/>
      <c r="H34" s="32"/>
      <c r="I34" s="251"/>
      <c r="J34" s="33"/>
      <c r="K34" s="33"/>
      <c r="L34" s="340">
        <f t="shared" si="0"/>
        <v>0</v>
      </c>
      <c r="M34" s="34"/>
      <c r="N34" s="34"/>
      <c r="O34" s="340">
        <f t="shared" si="1"/>
        <v>0</v>
      </c>
      <c r="P34" s="252"/>
      <c r="Q34" s="473">
        <f>IF(AW34&gt;0,0,IF(D34=Persönliche_Daten!$D$24,Persönliche_Daten!$H$24,IF(D34=Persönliche_Daten!$D$26,Persönliche_Daten!$H$26,IF(C34=2,Persönliche_Daten!$G$19,IF(C34=3,Persönliche_Daten!$H$19,IF(C34=4,Persönliche_Daten!$I$19,IF(C34=5,Persönliche_Daten!$J$19,IF(C34=6,Persönliche_Daten!$K$19))))))+IF(C34=7,Persönliche_Daten!$L$19,IF(C34=1,Persönliche_Daten!$M$19,0))))</f>
        <v>0</v>
      </c>
      <c r="R34" s="474"/>
      <c r="S34" s="475">
        <f t="shared" si="2"/>
        <v>0</v>
      </c>
      <c r="T34" s="474"/>
      <c r="U34" s="468">
        <f t="shared" si="3"/>
        <v>0</v>
      </c>
      <c r="V34" s="472"/>
      <c r="W34" s="468">
        <f t="shared" si="14"/>
        <v>0</v>
      </c>
      <c r="X34" s="469"/>
      <c r="Y34" s="341"/>
      <c r="Z34" s="342">
        <f t="shared" si="15"/>
        <v>0</v>
      </c>
      <c r="AA34" s="341"/>
      <c r="AB34" s="343">
        <f t="shared" si="4"/>
        <v>0</v>
      </c>
      <c r="AC34" s="341"/>
      <c r="AD34" s="341"/>
      <c r="AE34" s="341"/>
      <c r="AF34" s="517"/>
      <c r="AG34" s="517"/>
      <c r="AH34" s="335"/>
      <c r="AI34" s="345"/>
      <c r="AJ34" s="335"/>
      <c r="AK34" s="335"/>
      <c r="AL34" s="335"/>
      <c r="AM34" s="335">
        <f>IF(AND(K34&gt;0,M34=K34),Persönliche_Daten!$AI$5,0)</f>
        <v>0</v>
      </c>
      <c r="AN34" s="335">
        <f t="shared" si="5"/>
        <v>0</v>
      </c>
      <c r="AO34" s="335">
        <f>IF(AND(L34&gt;6,L34&lt;9.01),L34-Persönliche_Daten!$AG$5,0)</f>
        <v>0</v>
      </c>
      <c r="AP34" s="335">
        <f>IF(L34&gt;9,L34-Persönliche_Daten!$AH$5,0)</f>
        <v>0</v>
      </c>
      <c r="AQ34" s="335">
        <f t="shared" si="6"/>
        <v>0</v>
      </c>
      <c r="AR34" s="335">
        <f t="shared" si="7"/>
        <v>0</v>
      </c>
      <c r="AS34" s="335">
        <f>IF(AND(O34&gt;6,O34&lt;9.01),O34-Persönliche_Daten!$AG$5,0)</f>
        <v>0</v>
      </c>
      <c r="AT34" s="335">
        <f>IF(O34&gt;9,O34-Persönliche_Daten!$AH$5,0)</f>
        <v>0</v>
      </c>
      <c r="AU34" s="335">
        <f t="shared" si="8"/>
        <v>0</v>
      </c>
      <c r="AV34" s="335">
        <f t="shared" si="9"/>
        <v>0</v>
      </c>
      <c r="AW34" s="335">
        <f t="shared" si="10"/>
        <v>0</v>
      </c>
      <c r="AX34" s="335"/>
    </row>
    <row r="35" spans="2:50" s="254" customFormat="1" ht="21.75" customHeight="1" x14ac:dyDescent="0.25">
      <c r="B35" s="328">
        <f t="shared" si="11"/>
        <v>46379</v>
      </c>
      <c r="C35" s="329">
        <f t="shared" si="12"/>
        <v>4</v>
      </c>
      <c r="D35" s="330">
        <f t="shared" si="13"/>
        <v>46045</v>
      </c>
      <c r="E35" s="263"/>
      <c r="F35" s="31"/>
      <c r="G35" s="31"/>
      <c r="H35" s="32"/>
      <c r="I35" s="251"/>
      <c r="J35" s="33"/>
      <c r="K35" s="33"/>
      <c r="L35" s="340">
        <f t="shared" si="0"/>
        <v>0</v>
      </c>
      <c r="M35" s="34"/>
      <c r="N35" s="34"/>
      <c r="O35" s="340">
        <f t="shared" si="1"/>
        <v>0</v>
      </c>
      <c r="P35" s="252"/>
      <c r="Q35" s="473">
        <f>IF(AW35&gt;0,0,IF(D35=Persönliche_Daten!$D$24,Persönliche_Daten!$H$24,IF(D35=Persönliche_Daten!$D$26,Persönliche_Daten!$H$26,IF(C35=2,Persönliche_Daten!$G$19,IF(C35=3,Persönliche_Daten!$H$19,IF(C35=4,Persönliche_Daten!$I$19,IF(C35=5,Persönliche_Daten!$J$19,IF(C35=6,Persönliche_Daten!$K$19))))))+IF(C35=7,Persönliche_Daten!$L$19,IF(C35=1,Persönliche_Daten!$M$19,0))))</f>
        <v>0</v>
      </c>
      <c r="R35" s="474"/>
      <c r="S35" s="475">
        <f t="shared" si="2"/>
        <v>0</v>
      </c>
      <c r="T35" s="474"/>
      <c r="U35" s="468">
        <f t="shared" si="3"/>
        <v>0</v>
      </c>
      <c r="V35" s="472"/>
      <c r="W35" s="468">
        <f t="shared" si="14"/>
        <v>0</v>
      </c>
      <c r="X35" s="469"/>
      <c r="Y35" s="341"/>
      <c r="Z35" s="342">
        <f t="shared" si="15"/>
        <v>0</v>
      </c>
      <c r="AA35" s="341"/>
      <c r="AB35" s="343">
        <f t="shared" si="4"/>
        <v>0</v>
      </c>
      <c r="AC35" s="341"/>
      <c r="AD35" s="341"/>
      <c r="AE35" s="341"/>
      <c r="AF35" s="517"/>
      <c r="AG35" s="517"/>
      <c r="AH35" s="335"/>
      <c r="AI35" s="345"/>
      <c r="AJ35" s="335"/>
      <c r="AK35" s="335"/>
      <c r="AL35" s="335"/>
      <c r="AM35" s="335">
        <f>IF(AND(K35&gt;0,M35=K35),Persönliche_Daten!$AI$5,0)</f>
        <v>0</v>
      </c>
      <c r="AN35" s="335">
        <f t="shared" si="5"/>
        <v>0</v>
      </c>
      <c r="AO35" s="335">
        <f>IF(AND(L35&gt;6,L35&lt;9.01),L35-Persönliche_Daten!$AG$5,0)</f>
        <v>0</v>
      </c>
      <c r="AP35" s="335">
        <f>IF(L35&gt;9,L35-Persönliche_Daten!$AH$5,0)</f>
        <v>0</v>
      </c>
      <c r="AQ35" s="335">
        <f t="shared" si="6"/>
        <v>0</v>
      </c>
      <c r="AR35" s="335">
        <f t="shared" si="7"/>
        <v>0</v>
      </c>
      <c r="AS35" s="335">
        <f>IF(AND(O35&gt;6,O35&lt;9.01),O35-Persönliche_Daten!$AG$5,0)</f>
        <v>0</v>
      </c>
      <c r="AT35" s="335">
        <f>IF(O35&gt;9,O35-Persönliche_Daten!$AH$5,0)</f>
        <v>0</v>
      </c>
      <c r="AU35" s="335">
        <f t="shared" si="8"/>
        <v>0</v>
      </c>
      <c r="AV35" s="335">
        <f t="shared" si="9"/>
        <v>0</v>
      </c>
      <c r="AW35" s="335">
        <f t="shared" si="10"/>
        <v>0</v>
      </c>
      <c r="AX35" s="335"/>
    </row>
    <row r="36" spans="2:50" s="254" customFormat="1" ht="21.75" customHeight="1" x14ac:dyDescent="0.25">
      <c r="B36" s="328">
        <f t="shared" si="11"/>
        <v>46380</v>
      </c>
      <c r="C36" s="329">
        <f t="shared" si="12"/>
        <v>5</v>
      </c>
      <c r="D36" s="330">
        <f t="shared" si="13"/>
        <v>46046</v>
      </c>
      <c r="E36" s="263" t="s">
        <v>69</v>
      </c>
      <c r="F36" s="31"/>
      <c r="G36" s="31"/>
      <c r="H36" s="32" t="s">
        <v>87</v>
      </c>
      <c r="I36" s="251"/>
      <c r="J36" s="33"/>
      <c r="K36" s="33"/>
      <c r="L36" s="340">
        <f t="shared" si="0"/>
        <v>0</v>
      </c>
      <c r="M36" s="34"/>
      <c r="N36" s="34"/>
      <c r="O36" s="340">
        <f t="shared" si="1"/>
        <v>0</v>
      </c>
      <c r="P36" s="252"/>
      <c r="Q36" s="473">
        <f>IF(AW36&gt;0,0,IF(D36=Persönliche_Daten!$D$24,Persönliche_Daten!$H$24,IF(D36=Persönliche_Daten!$D$26,Persönliche_Daten!$H$26,IF(C36=2,Persönliche_Daten!$G$19,IF(C36=3,Persönliche_Daten!$H$19,IF(C36=4,Persönliche_Daten!$I$19,IF(C36=5,Persönliche_Daten!$J$19,IF(C36=6,Persönliche_Daten!$K$19))))))+IF(C36=7,Persönliche_Daten!$L$19,IF(C36=1,Persönliche_Daten!$M$19,0))))</f>
        <v>0</v>
      </c>
      <c r="R36" s="474"/>
      <c r="S36" s="475">
        <f t="shared" si="2"/>
        <v>0</v>
      </c>
      <c r="T36" s="474"/>
      <c r="U36" s="468">
        <f t="shared" si="3"/>
        <v>0</v>
      </c>
      <c r="V36" s="472"/>
      <c r="W36" s="468">
        <f t="shared" si="14"/>
        <v>0</v>
      </c>
      <c r="X36" s="469"/>
      <c r="Y36" s="341"/>
      <c r="Z36" s="342">
        <f t="shared" si="15"/>
        <v>0</v>
      </c>
      <c r="AA36" s="341"/>
      <c r="AB36" s="343">
        <f t="shared" si="4"/>
        <v>0</v>
      </c>
      <c r="AC36" s="341"/>
      <c r="AD36" s="341"/>
      <c r="AE36" s="341"/>
      <c r="AF36" s="517"/>
      <c r="AG36" s="517"/>
      <c r="AH36" s="335"/>
      <c r="AI36" s="345"/>
      <c r="AJ36" s="335"/>
      <c r="AK36" s="335"/>
      <c r="AL36" s="335"/>
      <c r="AM36" s="335">
        <f>IF(AND(K36&gt;0,M36=K36),Persönliche_Daten!$AI$5,0)</f>
        <v>0</v>
      </c>
      <c r="AN36" s="335">
        <f t="shared" si="5"/>
        <v>0</v>
      </c>
      <c r="AO36" s="335">
        <f>IF(AND(L36&gt;6,L36&lt;9.01),L36-Persönliche_Daten!$AG$5,0)</f>
        <v>0</v>
      </c>
      <c r="AP36" s="335">
        <f>IF(L36&gt;9,L36-Persönliche_Daten!$AH$5,0)</f>
        <v>0</v>
      </c>
      <c r="AQ36" s="335">
        <f t="shared" si="6"/>
        <v>0</v>
      </c>
      <c r="AR36" s="335">
        <f t="shared" si="7"/>
        <v>0</v>
      </c>
      <c r="AS36" s="335">
        <f>IF(AND(O36&gt;6,O36&lt;9.01),O36-Persönliche_Daten!$AG$5,0)</f>
        <v>0</v>
      </c>
      <c r="AT36" s="335">
        <f>IF(O36&gt;9,O36-Persönliche_Daten!$AH$5,0)</f>
        <v>0</v>
      </c>
      <c r="AU36" s="335">
        <f t="shared" si="8"/>
        <v>0</v>
      </c>
      <c r="AV36" s="335">
        <f t="shared" si="9"/>
        <v>0</v>
      </c>
      <c r="AW36" s="335">
        <f t="shared" si="10"/>
        <v>1</v>
      </c>
      <c r="AX36" s="335"/>
    </row>
    <row r="37" spans="2:50" s="254" customFormat="1" ht="21.75" customHeight="1" x14ac:dyDescent="0.25">
      <c r="B37" s="328">
        <f t="shared" si="11"/>
        <v>46381</v>
      </c>
      <c r="C37" s="329">
        <f t="shared" si="12"/>
        <v>6</v>
      </c>
      <c r="D37" s="330">
        <f t="shared" si="13"/>
        <v>46047</v>
      </c>
      <c r="E37" s="263" t="s">
        <v>69</v>
      </c>
      <c r="F37" s="31"/>
      <c r="G37" s="31"/>
      <c r="H37" s="32" t="s">
        <v>79</v>
      </c>
      <c r="I37" s="251"/>
      <c r="J37" s="33"/>
      <c r="K37" s="33"/>
      <c r="L37" s="340">
        <f t="shared" si="0"/>
        <v>0</v>
      </c>
      <c r="M37" s="34"/>
      <c r="N37" s="34"/>
      <c r="O37" s="340">
        <f t="shared" si="1"/>
        <v>0</v>
      </c>
      <c r="P37" s="252"/>
      <c r="Q37" s="473">
        <f>IF(AW37&gt;0,0,IF(D37=Persönliche_Daten!$D$24,Persönliche_Daten!$H$24,IF(D37=Persönliche_Daten!$D$26,Persönliche_Daten!$H$26,IF(C37=2,Persönliche_Daten!$G$19,IF(C37=3,Persönliche_Daten!$H$19,IF(C37=4,Persönliche_Daten!$I$19,IF(C37=5,Persönliche_Daten!$J$19,IF(C37=6,Persönliche_Daten!$K$19))))))+IF(C37=7,Persönliche_Daten!$L$19,IF(C37=1,Persönliche_Daten!$M$19,0))))</f>
        <v>0</v>
      </c>
      <c r="R37" s="474"/>
      <c r="S37" s="475">
        <f t="shared" si="2"/>
        <v>0</v>
      </c>
      <c r="T37" s="474"/>
      <c r="U37" s="468">
        <f t="shared" si="3"/>
        <v>0</v>
      </c>
      <c r="V37" s="472"/>
      <c r="W37" s="468">
        <f t="shared" si="14"/>
        <v>0</v>
      </c>
      <c r="X37" s="469"/>
      <c r="Y37" s="341"/>
      <c r="Z37" s="342">
        <f t="shared" si="15"/>
        <v>0</v>
      </c>
      <c r="AA37" s="341"/>
      <c r="AB37" s="343">
        <f t="shared" si="4"/>
        <v>0</v>
      </c>
      <c r="AC37" s="341"/>
      <c r="AD37" s="341"/>
      <c r="AE37" s="341"/>
      <c r="AF37" s="517"/>
      <c r="AG37" s="517"/>
      <c r="AH37" s="335"/>
      <c r="AI37" s="345"/>
      <c r="AJ37" s="335"/>
      <c r="AK37" s="335"/>
      <c r="AL37" s="335"/>
      <c r="AM37" s="335">
        <f>IF(AND(K37&gt;0,M37=K37),Persönliche_Daten!$AI$5,0)</f>
        <v>0</v>
      </c>
      <c r="AN37" s="335">
        <f t="shared" si="5"/>
        <v>0</v>
      </c>
      <c r="AO37" s="335">
        <f>IF(AND(L37&gt;6,L37&lt;9.01),L37-Persönliche_Daten!$AG$5,0)</f>
        <v>0</v>
      </c>
      <c r="AP37" s="335">
        <f>IF(L37&gt;9,L37-Persönliche_Daten!$AH$5,0)</f>
        <v>0</v>
      </c>
      <c r="AQ37" s="335">
        <f t="shared" si="6"/>
        <v>0</v>
      </c>
      <c r="AR37" s="335">
        <f t="shared" si="7"/>
        <v>0</v>
      </c>
      <c r="AS37" s="335">
        <f>IF(AND(O37&gt;6,O37&lt;9.01),O37-Persönliche_Daten!$AG$5,0)</f>
        <v>0</v>
      </c>
      <c r="AT37" s="335">
        <f>IF(O37&gt;9,O37-Persönliche_Daten!$AH$5,0)</f>
        <v>0</v>
      </c>
      <c r="AU37" s="335">
        <f t="shared" si="8"/>
        <v>0</v>
      </c>
      <c r="AV37" s="335">
        <f t="shared" si="9"/>
        <v>0</v>
      </c>
      <c r="AW37" s="335">
        <f t="shared" si="10"/>
        <v>1</v>
      </c>
      <c r="AX37" s="335"/>
    </row>
    <row r="38" spans="2:50" s="254" customFormat="1" ht="21.75" customHeight="1" x14ac:dyDescent="0.25">
      <c r="B38" s="328">
        <f t="shared" si="11"/>
        <v>46382</v>
      </c>
      <c r="C38" s="329">
        <f t="shared" si="12"/>
        <v>7</v>
      </c>
      <c r="D38" s="330">
        <f t="shared" si="13"/>
        <v>46048</v>
      </c>
      <c r="E38" s="263" t="s">
        <v>69</v>
      </c>
      <c r="F38" s="31"/>
      <c r="G38" s="31"/>
      <c r="H38" s="32" t="s">
        <v>80</v>
      </c>
      <c r="I38" s="251"/>
      <c r="J38" s="33"/>
      <c r="K38" s="33"/>
      <c r="L38" s="340">
        <f t="shared" si="0"/>
        <v>0</v>
      </c>
      <c r="M38" s="34"/>
      <c r="N38" s="34"/>
      <c r="O38" s="340">
        <f t="shared" si="1"/>
        <v>0</v>
      </c>
      <c r="P38" s="252"/>
      <c r="Q38" s="473">
        <f>IF(AW38&gt;0,0,IF(D38=Persönliche_Daten!$D$24,Persönliche_Daten!$H$24,IF(D38=Persönliche_Daten!$D$26,Persönliche_Daten!$H$26,IF(C38=2,Persönliche_Daten!$G$19,IF(C38=3,Persönliche_Daten!$H$19,IF(C38=4,Persönliche_Daten!$I$19,IF(C38=5,Persönliche_Daten!$J$19,IF(C38=6,Persönliche_Daten!$K$19))))))+IF(C38=7,Persönliche_Daten!$L$19,IF(C38=1,Persönliche_Daten!$M$19,0))))</f>
        <v>0</v>
      </c>
      <c r="R38" s="474"/>
      <c r="S38" s="475">
        <f t="shared" si="2"/>
        <v>0</v>
      </c>
      <c r="T38" s="474"/>
      <c r="U38" s="468">
        <f t="shared" si="3"/>
        <v>0</v>
      </c>
      <c r="V38" s="472"/>
      <c r="W38" s="468">
        <f t="shared" si="14"/>
        <v>0</v>
      </c>
      <c r="X38" s="469"/>
      <c r="Y38" s="341"/>
      <c r="Z38" s="342">
        <f t="shared" si="15"/>
        <v>0</v>
      </c>
      <c r="AA38" s="341"/>
      <c r="AB38" s="343">
        <f t="shared" si="4"/>
        <v>0</v>
      </c>
      <c r="AC38" s="341"/>
      <c r="AD38" s="341"/>
      <c r="AE38" s="341"/>
      <c r="AF38" s="517"/>
      <c r="AG38" s="517"/>
      <c r="AH38" s="335"/>
      <c r="AI38" s="345"/>
      <c r="AJ38" s="335"/>
      <c r="AK38" s="335"/>
      <c r="AL38" s="335"/>
      <c r="AM38" s="335">
        <f>IF(AND(K38&gt;0,M38=K38),Persönliche_Daten!$AI$5,0)</f>
        <v>0</v>
      </c>
      <c r="AN38" s="335">
        <f t="shared" si="5"/>
        <v>0</v>
      </c>
      <c r="AO38" s="335">
        <f>IF(AND(L38&gt;6,L38&lt;9.01),L38-Persönliche_Daten!$AG$5,0)</f>
        <v>0</v>
      </c>
      <c r="AP38" s="335">
        <f>IF(L38&gt;9,L38-Persönliche_Daten!$AH$5,0)</f>
        <v>0</v>
      </c>
      <c r="AQ38" s="335">
        <f t="shared" si="6"/>
        <v>0</v>
      </c>
      <c r="AR38" s="335">
        <f t="shared" si="7"/>
        <v>0</v>
      </c>
      <c r="AS38" s="335">
        <f>IF(AND(O38&gt;6,O38&lt;9.01),O38-Persönliche_Daten!$AG$5,0)</f>
        <v>0</v>
      </c>
      <c r="AT38" s="335">
        <f>IF(O38&gt;9,O38-Persönliche_Daten!$AH$5,0)</f>
        <v>0</v>
      </c>
      <c r="AU38" s="335">
        <f t="shared" si="8"/>
        <v>0</v>
      </c>
      <c r="AV38" s="335">
        <f t="shared" si="9"/>
        <v>0</v>
      </c>
      <c r="AW38" s="335">
        <f t="shared" si="10"/>
        <v>1</v>
      </c>
      <c r="AX38" s="335"/>
    </row>
    <row r="39" spans="2:50" s="254" customFormat="1" ht="21.75" customHeight="1" x14ac:dyDescent="0.25">
      <c r="B39" s="328">
        <f t="shared" si="11"/>
        <v>46383</v>
      </c>
      <c r="C39" s="329">
        <f t="shared" si="12"/>
        <v>1</v>
      </c>
      <c r="D39" s="330">
        <f t="shared" si="13"/>
        <v>46049</v>
      </c>
      <c r="E39" s="263"/>
      <c r="F39" s="31"/>
      <c r="G39" s="31"/>
      <c r="H39" s="32"/>
      <c r="I39" s="251"/>
      <c r="J39" s="33"/>
      <c r="K39" s="33"/>
      <c r="L39" s="340">
        <f t="shared" si="0"/>
        <v>0</v>
      </c>
      <c r="M39" s="34"/>
      <c r="N39" s="34"/>
      <c r="O39" s="340">
        <f t="shared" si="1"/>
        <v>0</v>
      </c>
      <c r="P39" s="252"/>
      <c r="Q39" s="473">
        <f>IF(AW39&gt;0,0,IF(D39=Persönliche_Daten!$D$24,Persönliche_Daten!$H$24,IF(D39=Persönliche_Daten!$D$26,Persönliche_Daten!$H$26,IF(C39=2,Persönliche_Daten!$G$19,IF(C39=3,Persönliche_Daten!$H$19,IF(C39=4,Persönliche_Daten!$I$19,IF(C39=5,Persönliche_Daten!$J$19,IF(C39=6,Persönliche_Daten!$K$19))))))+IF(C39=7,Persönliche_Daten!$L$19,IF(C39=1,Persönliche_Daten!$M$19,0))))</f>
        <v>0</v>
      </c>
      <c r="R39" s="474"/>
      <c r="S39" s="475">
        <f t="shared" si="2"/>
        <v>0</v>
      </c>
      <c r="T39" s="474"/>
      <c r="U39" s="468">
        <f t="shared" si="3"/>
        <v>0</v>
      </c>
      <c r="V39" s="472"/>
      <c r="W39" s="468">
        <f t="shared" si="14"/>
        <v>0</v>
      </c>
      <c r="X39" s="469"/>
      <c r="Y39" s="341"/>
      <c r="Z39" s="342">
        <f t="shared" si="15"/>
        <v>0</v>
      </c>
      <c r="AA39" s="341"/>
      <c r="AB39" s="343">
        <f t="shared" si="4"/>
        <v>0</v>
      </c>
      <c r="AC39" s="341"/>
      <c r="AD39" s="341"/>
      <c r="AE39" s="341"/>
      <c r="AF39" s="517"/>
      <c r="AG39" s="517"/>
      <c r="AH39" s="335"/>
      <c r="AI39" s="345"/>
      <c r="AJ39" s="335"/>
      <c r="AK39" s="335"/>
      <c r="AL39" s="335"/>
      <c r="AM39" s="335">
        <f>IF(AND(K39&gt;0,M39=K39),Persönliche_Daten!$AI$5,0)</f>
        <v>0</v>
      </c>
      <c r="AN39" s="335">
        <f t="shared" si="5"/>
        <v>0</v>
      </c>
      <c r="AO39" s="335">
        <f>IF(AND(L39&gt;6,L39&lt;9.01),L39-Persönliche_Daten!$AG$5,0)</f>
        <v>0</v>
      </c>
      <c r="AP39" s="335">
        <f>IF(L39&gt;9,L39-Persönliche_Daten!$AH$5,0)</f>
        <v>0</v>
      </c>
      <c r="AQ39" s="335">
        <f t="shared" si="6"/>
        <v>0</v>
      </c>
      <c r="AR39" s="335">
        <f t="shared" si="7"/>
        <v>0</v>
      </c>
      <c r="AS39" s="335">
        <f>IF(AND(O39&gt;6,O39&lt;9.01),O39-Persönliche_Daten!$AG$5,0)</f>
        <v>0</v>
      </c>
      <c r="AT39" s="335">
        <f>IF(O39&gt;9,O39-Persönliche_Daten!$AH$5,0)</f>
        <v>0</v>
      </c>
      <c r="AU39" s="335">
        <f t="shared" si="8"/>
        <v>0</v>
      </c>
      <c r="AV39" s="335">
        <f t="shared" si="9"/>
        <v>0</v>
      </c>
      <c r="AW39" s="335">
        <f t="shared" si="10"/>
        <v>0</v>
      </c>
      <c r="AX39" s="335"/>
    </row>
    <row r="40" spans="2:50" s="254" customFormat="1" ht="21.75" customHeight="1" x14ac:dyDescent="0.25">
      <c r="B40" s="328">
        <f t="shared" si="11"/>
        <v>46384</v>
      </c>
      <c r="C40" s="329">
        <f t="shared" si="12"/>
        <v>2</v>
      </c>
      <c r="D40" s="330">
        <f t="shared" si="13"/>
        <v>46050</v>
      </c>
      <c r="E40" s="263"/>
      <c r="F40" s="31"/>
      <c r="G40" s="31"/>
      <c r="H40" s="32"/>
      <c r="I40" s="251"/>
      <c r="J40" s="33"/>
      <c r="K40" s="33"/>
      <c r="L40" s="340">
        <f t="shared" si="0"/>
        <v>0</v>
      </c>
      <c r="M40" s="34"/>
      <c r="N40" s="34"/>
      <c r="O40" s="340">
        <f t="shared" si="1"/>
        <v>0</v>
      </c>
      <c r="P40" s="252"/>
      <c r="Q40" s="473">
        <f>IF(AW40&gt;0,0,IF(D40=Persönliche_Daten!$D$24,Persönliche_Daten!$H$24,IF(D40=Persönliche_Daten!$D$26,Persönliche_Daten!$H$26,IF(C40=2,Persönliche_Daten!$G$19,IF(C40=3,Persönliche_Daten!$H$19,IF(C40=4,Persönliche_Daten!$I$19,IF(C40=5,Persönliche_Daten!$J$19,IF(C40=6,Persönliche_Daten!$K$19))))))+IF(C40=7,Persönliche_Daten!$L$19,IF(C40=1,Persönliche_Daten!$M$19,0))))</f>
        <v>0</v>
      </c>
      <c r="R40" s="474"/>
      <c r="S40" s="475">
        <f t="shared" si="2"/>
        <v>0</v>
      </c>
      <c r="T40" s="474"/>
      <c r="U40" s="468">
        <f t="shared" si="3"/>
        <v>0</v>
      </c>
      <c r="V40" s="472"/>
      <c r="W40" s="468">
        <f t="shared" si="14"/>
        <v>0</v>
      </c>
      <c r="X40" s="469"/>
      <c r="Y40" s="341"/>
      <c r="Z40" s="342">
        <f t="shared" si="15"/>
        <v>0</v>
      </c>
      <c r="AA40" s="341"/>
      <c r="AB40" s="343">
        <f t="shared" si="4"/>
        <v>0</v>
      </c>
      <c r="AC40" s="341"/>
      <c r="AD40" s="341"/>
      <c r="AE40" s="341"/>
      <c r="AF40" s="517"/>
      <c r="AG40" s="517"/>
      <c r="AH40" s="335"/>
      <c r="AI40" s="345"/>
      <c r="AJ40" s="335"/>
      <c r="AK40" s="335"/>
      <c r="AL40" s="335"/>
      <c r="AM40" s="335">
        <f>IF(AND(K40&gt;0,M40=K40),Persönliche_Daten!$AI$5,0)</f>
        <v>0</v>
      </c>
      <c r="AN40" s="335">
        <f t="shared" si="5"/>
        <v>0</v>
      </c>
      <c r="AO40" s="335">
        <f>IF(AND(L40&gt;6,L40&lt;9.01),L40-Persönliche_Daten!$AG$5,0)</f>
        <v>0</v>
      </c>
      <c r="AP40" s="335">
        <f>IF(L40&gt;9,L40-Persönliche_Daten!$AH$5,0)</f>
        <v>0</v>
      </c>
      <c r="AQ40" s="335">
        <f t="shared" si="6"/>
        <v>0</v>
      </c>
      <c r="AR40" s="335">
        <f t="shared" si="7"/>
        <v>0</v>
      </c>
      <c r="AS40" s="335">
        <f>IF(AND(O40&gt;6,O40&lt;9.01),O40-Persönliche_Daten!$AG$5,0)</f>
        <v>0</v>
      </c>
      <c r="AT40" s="335">
        <f>IF(O40&gt;9,O40-Persönliche_Daten!$AH$5,0)</f>
        <v>0</v>
      </c>
      <c r="AU40" s="335">
        <f t="shared" si="8"/>
        <v>0</v>
      </c>
      <c r="AV40" s="335">
        <f t="shared" si="9"/>
        <v>0</v>
      </c>
      <c r="AW40" s="335">
        <f t="shared" si="10"/>
        <v>0</v>
      </c>
      <c r="AX40" s="335"/>
    </row>
    <row r="41" spans="2:50" s="254" customFormat="1" ht="21.75" customHeight="1" x14ac:dyDescent="0.25">
      <c r="B41" s="328">
        <f t="shared" si="11"/>
        <v>46385</v>
      </c>
      <c r="C41" s="329">
        <f t="shared" si="12"/>
        <v>3</v>
      </c>
      <c r="D41" s="330">
        <f t="shared" si="13"/>
        <v>46051</v>
      </c>
      <c r="E41" s="263"/>
      <c r="F41" s="31"/>
      <c r="G41" s="31"/>
      <c r="H41" s="32"/>
      <c r="I41" s="251"/>
      <c r="J41" s="33"/>
      <c r="K41" s="33"/>
      <c r="L41" s="340">
        <f t="shared" si="0"/>
        <v>0</v>
      </c>
      <c r="M41" s="34"/>
      <c r="N41" s="34"/>
      <c r="O41" s="340">
        <f t="shared" si="1"/>
        <v>0</v>
      </c>
      <c r="P41" s="252"/>
      <c r="Q41" s="473">
        <f>IF(AW41&gt;0,0,IF(D41=Persönliche_Daten!$D$24,Persönliche_Daten!$H$24,IF(D41=Persönliche_Daten!$D$26,Persönliche_Daten!$H$26,IF(C41=2,Persönliche_Daten!$G$19,IF(C41=3,Persönliche_Daten!$H$19,IF(C41=4,Persönliche_Daten!$I$19,IF(C41=5,Persönliche_Daten!$J$19,IF(C41=6,Persönliche_Daten!$K$19))))))+IF(C41=7,Persönliche_Daten!$L$19,IF(C41=1,Persönliche_Daten!$M$19,0))))</f>
        <v>0</v>
      </c>
      <c r="R41" s="474"/>
      <c r="S41" s="475">
        <f t="shared" si="2"/>
        <v>0</v>
      </c>
      <c r="T41" s="474"/>
      <c r="U41" s="468">
        <f t="shared" si="3"/>
        <v>0</v>
      </c>
      <c r="V41" s="472"/>
      <c r="W41" s="468">
        <f t="shared" si="14"/>
        <v>0</v>
      </c>
      <c r="X41" s="469"/>
      <c r="Y41" s="341"/>
      <c r="Z41" s="342">
        <f t="shared" si="15"/>
        <v>0</v>
      </c>
      <c r="AA41" s="341"/>
      <c r="AB41" s="343">
        <f t="shared" si="4"/>
        <v>0</v>
      </c>
      <c r="AC41" s="341"/>
      <c r="AD41" s="341"/>
      <c r="AE41" s="341"/>
      <c r="AF41" s="517"/>
      <c r="AG41" s="517"/>
      <c r="AH41" s="335"/>
      <c r="AI41" s="345"/>
      <c r="AJ41" s="335"/>
      <c r="AK41" s="335"/>
      <c r="AL41" s="335"/>
      <c r="AM41" s="335">
        <f>IF(AND(K41&gt;0,M41=K41),Persönliche_Daten!$AI$5,0)</f>
        <v>0</v>
      </c>
      <c r="AN41" s="335">
        <f t="shared" si="5"/>
        <v>0</v>
      </c>
      <c r="AO41" s="335">
        <f>IF(AND(L41&gt;6,L41&lt;9.01),L41-Persönliche_Daten!$AG$5,0)</f>
        <v>0</v>
      </c>
      <c r="AP41" s="335">
        <f>IF(L41&gt;9,L41-Persönliche_Daten!$AH$5,0)</f>
        <v>0</v>
      </c>
      <c r="AQ41" s="335">
        <f t="shared" si="6"/>
        <v>0</v>
      </c>
      <c r="AR41" s="335">
        <f t="shared" si="7"/>
        <v>0</v>
      </c>
      <c r="AS41" s="335">
        <f>IF(AND(O41&gt;6,O41&lt;9.01),O41-Persönliche_Daten!$AG$5,0)</f>
        <v>0</v>
      </c>
      <c r="AT41" s="335">
        <f>IF(O41&gt;9,O41-Persönliche_Daten!$AH$5,0)</f>
        <v>0</v>
      </c>
      <c r="AU41" s="335">
        <f t="shared" si="8"/>
        <v>0</v>
      </c>
      <c r="AV41" s="335">
        <f t="shared" si="9"/>
        <v>0</v>
      </c>
      <c r="AW41" s="335">
        <f t="shared" si="10"/>
        <v>0</v>
      </c>
      <c r="AX41" s="335"/>
    </row>
    <row r="42" spans="2:50" s="254" customFormat="1" ht="21.75" customHeight="1" x14ac:dyDescent="0.25">
      <c r="B42" s="328">
        <f t="shared" si="11"/>
        <v>46386</v>
      </c>
      <c r="C42" s="329">
        <f t="shared" si="12"/>
        <v>4</v>
      </c>
      <c r="D42" s="330">
        <f t="shared" si="13"/>
        <v>46052</v>
      </c>
      <c r="E42" s="263"/>
      <c r="F42" s="31"/>
      <c r="G42" s="31"/>
      <c r="H42" s="32"/>
      <c r="I42" s="251"/>
      <c r="J42" s="33"/>
      <c r="K42" s="33"/>
      <c r="L42" s="340">
        <f t="shared" si="0"/>
        <v>0</v>
      </c>
      <c r="M42" s="34"/>
      <c r="N42" s="34"/>
      <c r="O42" s="340">
        <f t="shared" si="1"/>
        <v>0</v>
      </c>
      <c r="P42" s="252"/>
      <c r="Q42" s="473">
        <f>IF(AW42&gt;0,0,IF(D42=Persönliche_Daten!$D$24,Persönliche_Daten!$H$24,IF(D42=Persönliche_Daten!$D$26,Persönliche_Daten!$H$26,IF(C42=2,Persönliche_Daten!$G$19,IF(C42=3,Persönliche_Daten!$H$19,IF(C42=4,Persönliche_Daten!$I$19,IF(C42=5,Persönliche_Daten!$J$19,IF(C42=6,Persönliche_Daten!$K$19))))))+IF(C42=7,Persönliche_Daten!$L$19,IF(C42=1,Persönliche_Daten!$M$19,0))))</f>
        <v>0</v>
      </c>
      <c r="R42" s="474"/>
      <c r="S42" s="475">
        <f t="shared" si="2"/>
        <v>0</v>
      </c>
      <c r="T42" s="474"/>
      <c r="U42" s="468">
        <f t="shared" si="3"/>
        <v>0</v>
      </c>
      <c r="V42" s="472"/>
      <c r="W42" s="468">
        <f t="shared" si="14"/>
        <v>0</v>
      </c>
      <c r="X42" s="469"/>
      <c r="Y42" s="341"/>
      <c r="Z42" s="342">
        <f t="shared" si="15"/>
        <v>0</v>
      </c>
      <c r="AA42" s="341"/>
      <c r="AB42" s="343">
        <f t="shared" si="4"/>
        <v>0</v>
      </c>
      <c r="AC42" s="341"/>
      <c r="AD42" s="341"/>
      <c r="AE42" s="341"/>
      <c r="AF42" s="517"/>
      <c r="AG42" s="517"/>
      <c r="AH42" s="335"/>
      <c r="AI42" s="345"/>
      <c r="AJ42" s="335"/>
      <c r="AK42" s="335"/>
      <c r="AL42" s="335"/>
      <c r="AM42" s="335">
        <f>IF(AND(K42&gt;0,M42=K42),Persönliche_Daten!$AI$5,0)</f>
        <v>0</v>
      </c>
      <c r="AN42" s="335">
        <f t="shared" si="5"/>
        <v>0</v>
      </c>
      <c r="AO42" s="335">
        <f>IF(AND(L42&gt;6,L42&lt;9.01),L42-Persönliche_Daten!$AG$5,0)</f>
        <v>0</v>
      </c>
      <c r="AP42" s="335">
        <f>IF(L42&gt;9,L42-Persönliche_Daten!$AH$5,0)</f>
        <v>0</v>
      </c>
      <c r="AQ42" s="335">
        <f t="shared" si="6"/>
        <v>0</v>
      </c>
      <c r="AR42" s="335">
        <f t="shared" si="7"/>
        <v>0</v>
      </c>
      <c r="AS42" s="335">
        <f>IF(AND(O42&gt;6,O42&lt;9.01),O42-Persönliche_Daten!$AG$5,0)</f>
        <v>0</v>
      </c>
      <c r="AT42" s="335">
        <f>IF(O42&gt;9,O42-Persönliche_Daten!$AH$5,0)</f>
        <v>0</v>
      </c>
      <c r="AU42" s="335">
        <f t="shared" si="8"/>
        <v>0</v>
      </c>
      <c r="AV42" s="335">
        <f t="shared" si="9"/>
        <v>0</v>
      </c>
      <c r="AW42" s="335">
        <f t="shared" si="10"/>
        <v>0</v>
      </c>
      <c r="AX42" s="335"/>
    </row>
    <row r="43" spans="2:50" s="254" customFormat="1" ht="21.75" customHeight="1" x14ac:dyDescent="0.25">
      <c r="B43" s="331">
        <f t="shared" si="11"/>
        <v>46387</v>
      </c>
      <c r="C43" s="332">
        <f t="shared" si="12"/>
        <v>5</v>
      </c>
      <c r="D43" s="333">
        <f t="shared" si="13"/>
        <v>46053</v>
      </c>
      <c r="E43" s="263" t="s">
        <v>69</v>
      </c>
      <c r="F43" s="31"/>
      <c r="G43" s="31"/>
      <c r="H43" s="32" t="s">
        <v>102</v>
      </c>
      <c r="I43" s="251"/>
      <c r="J43" s="33"/>
      <c r="K43" s="33"/>
      <c r="L43" s="340">
        <f t="shared" si="0"/>
        <v>0</v>
      </c>
      <c r="M43" s="34"/>
      <c r="N43" s="34"/>
      <c r="O43" s="340">
        <f t="shared" si="1"/>
        <v>0</v>
      </c>
      <c r="P43" s="252"/>
      <c r="Q43" s="473">
        <f>IF(AW43&gt;0,0,IF(D43=Persönliche_Daten!$D$24,Persönliche_Daten!$H$24,IF(D43=Persönliche_Daten!$D$26,Persönliche_Daten!$H$26,IF(C43=2,Persönliche_Daten!$G$19,IF(C43=3,Persönliche_Daten!$H$19,IF(C43=4,Persönliche_Daten!$I$19,IF(C43=5,Persönliche_Daten!$J$19,IF(C43=6,Persönliche_Daten!$K$19))))))+IF(C43=7,Persönliche_Daten!$L$19,IF(C43=1,Persönliche_Daten!$M$19,0))))</f>
        <v>0</v>
      </c>
      <c r="R43" s="474"/>
      <c r="S43" s="475">
        <f t="shared" si="2"/>
        <v>0</v>
      </c>
      <c r="T43" s="474"/>
      <c r="U43" s="468">
        <f t="shared" si="3"/>
        <v>0</v>
      </c>
      <c r="V43" s="472"/>
      <c r="W43" s="468">
        <f t="shared" si="14"/>
        <v>0</v>
      </c>
      <c r="X43" s="469"/>
      <c r="Y43" s="341"/>
      <c r="Z43" s="342">
        <f t="shared" si="15"/>
        <v>0</v>
      </c>
      <c r="AA43" s="341"/>
      <c r="AB43" s="346">
        <f t="shared" si="4"/>
        <v>0</v>
      </c>
      <c r="AC43" s="341"/>
      <c r="AD43" s="341"/>
      <c r="AE43" s="341"/>
      <c r="AF43" s="517"/>
      <c r="AG43" s="517"/>
      <c r="AH43" s="335"/>
      <c r="AI43" s="345"/>
      <c r="AJ43" s="335"/>
      <c r="AK43" s="347"/>
      <c r="AL43" s="335"/>
      <c r="AM43" s="335">
        <f>IF(AND(K43&gt;0,M43=K43),Persönliche_Daten!$AI$5,0)</f>
        <v>0</v>
      </c>
      <c r="AN43" s="335">
        <f t="shared" si="5"/>
        <v>0</v>
      </c>
      <c r="AO43" s="335">
        <f>IF(AND(L43&gt;6,L43&lt;9.01),L43-Persönliche_Daten!$AG$5,0)</f>
        <v>0</v>
      </c>
      <c r="AP43" s="335">
        <f>IF(L43&gt;9,L43-Persönliche_Daten!$AH$5,0)</f>
        <v>0</v>
      </c>
      <c r="AQ43" s="335">
        <f t="shared" si="6"/>
        <v>0</v>
      </c>
      <c r="AR43" s="335">
        <f t="shared" si="7"/>
        <v>0</v>
      </c>
      <c r="AS43" s="335">
        <f>IF(AND(O43&gt;6,O43&lt;9.01),O43-Persönliche_Daten!$AG$5,0)</f>
        <v>0</v>
      </c>
      <c r="AT43" s="335">
        <f>IF(O43&gt;9,O43-Persönliche_Daten!$AH$5,0)</f>
        <v>0</v>
      </c>
      <c r="AU43" s="335">
        <f t="shared" si="8"/>
        <v>0</v>
      </c>
      <c r="AV43" s="335">
        <f t="shared" si="9"/>
        <v>0</v>
      </c>
      <c r="AW43" s="335">
        <f t="shared" si="10"/>
        <v>1</v>
      </c>
      <c r="AX43" s="335"/>
    </row>
    <row r="44" spans="2:50" s="254"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350"/>
      <c r="Z44" s="352"/>
      <c r="AA44" s="256"/>
      <c r="AB44" s="257">
        <f>SUM(AB13:AB43)</f>
        <v>0</v>
      </c>
      <c r="AC44" s="256"/>
      <c r="AD44" s="256"/>
      <c r="AE44" s="256"/>
      <c r="AF44" s="467"/>
      <c r="AG44" s="467"/>
      <c r="AX44" s="335"/>
    </row>
    <row r="45" spans="2:50" s="254"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350"/>
      <c r="Z45" s="352"/>
      <c r="AA45" s="256"/>
      <c r="AB45" s="258"/>
      <c r="AC45" s="256"/>
      <c r="AD45" s="256"/>
      <c r="AE45" s="256"/>
      <c r="AF45" s="253"/>
      <c r="AG45" s="253"/>
      <c r="AX45" s="335"/>
    </row>
    <row r="46" spans="2:50" s="254"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348"/>
      <c r="Z46" s="358"/>
      <c r="AA46" s="255"/>
      <c r="AB46" s="259"/>
      <c r="AC46" s="255"/>
      <c r="AD46" s="255"/>
      <c r="AE46" s="255"/>
      <c r="AF46" s="255"/>
      <c r="AG46" s="255"/>
      <c r="AK46" s="260">
        <f>AJ46-AJ46-AJ46</f>
        <v>0</v>
      </c>
      <c r="AL46" s="487"/>
      <c r="AM46" s="487"/>
      <c r="AX46" s="335"/>
    </row>
    <row r="47" spans="2:50" s="254"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496"/>
      <c r="X47" s="497"/>
      <c r="Y47" s="239"/>
      <c r="Z47" s="361"/>
      <c r="AA47" s="324"/>
      <c r="AB47" s="362"/>
      <c r="AC47" s="324"/>
      <c r="AD47" s="324"/>
      <c r="AE47" s="324"/>
      <c r="AF47" s="324"/>
      <c r="AG47" s="324"/>
      <c r="AH47" s="335"/>
      <c r="AI47" s="335"/>
      <c r="AJ47" s="335"/>
      <c r="AK47" s="372"/>
      <c r="AL47" s="335"/>
      <c r="AM47" s="335"/>
      <c r="AN47" s="335"/>
      <c r="AO47" s="335"/>
      <c r="AP47" s="335"/>
      <c r="AQ47" s="335"/>
      <c r="AR47" s="335"/>
      <c r="AS47" s="335"/>
      <c r="AT47" s="335"/>
      <c r="AU47" s="335"/>
      <c r="AV47" s="335"/>
      <c r="AW47" s="335"/>
      <c r="AX47" s="335"/>
    </row>
    <row r="48" spans="2:50" s="254"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31</v>
      </c>
      <c r="U48" s="324"/>
      <c r="V48" s="324"/>
      <c r="W48" s="496">
        <f>November!W49</f>
        <v>0</v>
      </c>
      <c r="X48" s="497"/>
      <c r="Y48" s="239"/>
      <c r="Z48" s="361"/>
      <c r="AA48" s="324"/>
      <c r="AB48" s="362"/>
      <c r="AC48" s="324"/>
      <c r="AD48" s="324"/>
      <c r="AE48" s="324"/>
      <c r="AF48" s="324"/>
      <c r="AG48" s="324"/>
      <c r="AH48" s="335"/>
      <c r="AI48" s="335"/>
      <c r="AJ48" s="335"/>
      <c r="AK48" s="335"/>
      <c r="AL48" s="335"/>
      <c r="AM48" s="335"/>
      <c r="AN48" s="335"/>
      <c r="AO48" s="335"/>
      <c r="AP48" s="335"/>
      <c r="AQ48" s="335"/>
      <c r="AR48" s="335"/>
      <c r="AS48" s="335"/>
      <c r="AT48" s="335"/>
      <c r="AU48" s="335"/>
      <c r="AV48" s="335"/>
      <c r="AW48" s="335"/>
      <c r="AX48" s="335"/>
    </row>
    <row r="49" spans="2:50" s="254"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519">
        <f>W46+W48-W47</f>
        <v>0</v>
      </c>
      <c r="X49" s="520"/>
      <c r="Y49" s="239"/>
      <c r="Z49" s="361"/>
      <c r="AA49" s="324"/>
      <c r="AB49" s="362"/>
      <c r="AC49" s="324"/>
      <c r="AD49" s="324"/>
      <c r="AE49" s="324"/>
      <c r="AF49" s="324"/>
      <c r="AG49" s="324"/>
      <c r="AH49" s="335"/>
      <c r="AI49" s="335"/>
      <c r="AJ49" s="341">
        <f>ROUNDDOWN(W49,0)</f>
        <v>0</v>
      </c>
      <c r="AK49" s="341">
        <f>ROUND(W49-AJ49,2)</f>
        <v>0</v>
      </c>
      <c r="AL49" s="373">
        <f>ROUND(AK49*60,0)</f>
        <v>0</v>
      </c>
      <c r="AM49" s="335" t="str">
        <f>AJ49&amp;" "&amp;"Std."&amp;" "&amp;AL49&amp;" "&amp;"Min."</f>
        <v>0 Std. 0 Min.</v>
      </c>
      <c r="AN49" s="335"/>
      <c r="AO49" s="335"/>
      <c r="AP49" s="335"/>
      <c r="AQ49" s="335"/>
      <c r="AR49" s="335"/>
      <c r="AS49" s="335"/>
      <c r="AT49" s="335"/>
      <c r="AU49" s="335"/>
      <c r="AV49" s="335"/>
      <c r="AW49" s="335"/>
      <c r="AX49" s="335"/>
    </row>
    <row r="50" spans="2:50" s="254"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324"/>
      <c r="Z50" s="361"/>
      <c r="AA50" s="324"/>
      <c r="AB50" s="362"/>
      <c r="AC50" s="324"/>
      <c r="AD50" s="324"/>
      <c r="AE50" s="324"/>
      <c r="AF50" s="324"/>
      <c r="AG50" s="324"/>
      <c r="AH50" s="335"/>
      <c r="AI50" s="335"/>
      <c r="AJ50" s="335"/>
      <c r="AK50" s="335"/>
      <c r="AL50" s="335"/>
      <c r="AM50" s="335"/>
      <c r="AN50" s="335"/>
      <c r="AO50" s="335"/>
      <c r="AP50" s="335"/>
      <c r="AQ50" s="335"/>
      <c r="AR50" s="335"/>
      <c r="AS50" s="335"/>
      <c r="AT50" s="335"/>
      <c r="AU50" s="335"/>
      <c r="AV50" s="335"/>
      <c r="AW50" s="335"/>
      <c r="AX50" s="335"/>
    </row>
    <row r="51" spans="2:50" s="254"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324"/>
      <c r="Z51" s="361"/>
      <c r="AA51" s="324"/>
      <c r="AB51" s="362"/>
      <c r="AC51" s="324"/>
      <c r="AD51" s="324"/>
      <c r="AE51" s="324"/>
      <c r="AF51" s="324"/>
      <c r="AG51" s="324"/>
      <c r="AH51" s="335"/>
      <c r="AI51" s="335"/>
      <c r="AJ51" s="335"/>
      <c r="AK51" s="335"/>
      <c r="AL51" s="335"/>
      <c r="AM51" s="335"/>
      <c r="AN51" s="335"/>
      <c r="AO51" s="335"/>
      <c r="AP51" s="335"/>
      <c r="AQ51" s="335"/>
      <c r="AR51" s="335"/>
      <c r="AS51" s="335"/>
      <c r="AT51" s="335"/>
      <c r="AU51" s="335"/>
      <c r="AV51" s="335"/>
      <c r="AW51" s="335"/>
      <c r="AX51" s="335"/>
    </row>
    <row r="52" spans="2:50"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282"/>
      <c r="Z52" s="366"/>
      <c r="AA52" s="282"/>
      <c r="AB52" s="367"/>
      <c r="AC52" s="282"/>
      <c r="AD52" s="282"/>
      <c r="AE52" s="282"/>
      <c r="AF52" s="309"/>
      <c r="AG52" s="309"/>
      <c r="AH52" s="276"/>
      <c r="AI52" s="276"/>
      <c r="AJ52" s="276"/>
      <c r="AK52" s="276"/>
      <c r="AL52" s="276"/>
      <c r="AM52" s="276"/>
      <c r="AN52" s="276"/>
      <c r="AO52" s="276"/>
      <c r="AP52" s="276"/>
      <c r="AQ52" s="276"/>
      <c r="AR52" s="276"/>
      <c r="AS52" s="276"/>
      <c r="AT52" s="276"/>
      <c r="AU52" s="276"/>
      <c r="AV52" s="276"/>
      <c r="AW52" s="276"/>
      <c r="AX52" s="276"/>
    </row>
    <row r="53" spans="2:50"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282"/>
      <c r="Z53" s="366"/>
      <c r="AA53" s="282"/>
      <c r="AB53" s="367"/>
      <c r="AC53" s="282"/>
      <c r="AD53" s="282"/>
      <c r="AE53" s="282"/>
      <c r="AF53" s="309"/>
      <c r="AG53" s="309"/>
      <c r="AH53" s="276"/>
      <c r="AI53" s="276"/>
      <c r="AJ53" s="276"/>
      <c r="AK53" s="276"/>
      <c r="AL53" s="276"/>
      <c r="AM53" s="276"/>
      <c r="AN53" s="276"/>
      <c r="AO53" s="276"/>
      <c r="AP53" s="276"/>
      <c r="AQ53" s="276"/>
      <c r="AR53" s="276"/>
      <c r="AS53" s="276"/>
      <c r="AT53" s="276"/>
      <c r="AU53" s="276"/>
      <c r="AV53" s="276"/>
      <c r="AW53" s="276"/>
      <c r="AX53" s="276"/>
    </row>
    <row r="54" spans="2:50" x14ac:dyDescent="0.25">
      <c r="B54" s="276"/>
      <c r="C54" s="276"/>
      <c r="D54" s="276"/>
      <c r="E54" s="276"/>
      <c r="F54" s="276"/>
      <c r="G54" s="276"/>
      <c r="H54" s="276"/>
      <c r="I54" s="276"/>
      <c r="J54" s="276"/>
      <c r="K54" s="276"/>
      <c r="L54" s="276"/>
      <c r="M54" s="276"/>
      <c r="N54" s="276"/>
      <c r="O54" s="276"/>
      <c r="P54" s="276"/>
      <c r="Q54" s="277"/>
      <c r="R54" s="277"/>
      <c r="S54" s="276"/>
      <c r="T54" s="276"/>
      <c r="U54" s="276"/>
      <c r="V54" s="276"/>
      <c r="W54" s="276"/>
      <c r="X54" s="276"/>
      <c r="Y54" s="276"/>
      <c r="Z54" s="370"/>
      <c r="AA54" s="276"/>
      <c r="AB54" s="371"/>
      <c r="AC54" s="276"/>
      <c r="AD54" s="276"/>
      <c r="AE54" s="276"/>
      <c r="AF54" s="277"/>
      <c r="AG54" s="277"/>
      <c r="AH54" s="276"/>
      <c r="AI54" s="276"/>
      <c r="AJ54" s="276"/>
      <c r="AK54" s="276"/>
      <c r="AL54" s="276"/>
      <c r="AM54" s="276"/>
      <c r="AN54" s="276"/>
      <c r="AO54" s="276"/>
      <c r="AP54" s="276"/>
      <c r="AQ54" s="276"/>
      <c r="AR54" s="276"/>
      <c r="AS54" s="276"/>
      <c r="AT54" s="276"/>
      <c r="AU54" s="276"/>
      <c r="AV54" s="276"/>
      <c r="AW54" s="276"/>
      <c r="AX54" s="276"/>
    </row>
    <row r="55" spans="2:50" x14ac:dyDescent="0.25">
      <c r="B55" s="276"/>
      <c r="C55" s="276"/>
      <c r="D55" s="276"/>
      <c r="E55" s="276"/>
      <c r="F55" s="276"/>
      <c r="G55" s="276"/>
      <c r="H55" s="276"/>
      <c r="I55" s="276"/>
      <c r="J55" s="276"/>
      <c r="K55" s="276"/>
      <c r="L55" s="276"/>
      <c r="M55" s="276"/>
      <c r="N55" s="276"/>
      <c r="O55" s="276"/>
      <c r="P55" s="276"/>
      <c r="Q55" s="277"/>
      <c r="R55" s="277"/>
      <c r="S55" s="276"/>
      <c r="T55" s="276"/>
      <c r="U55" s="276"/>
      <c r="V55" s="276"/>
      <c r="W55" s="276"/>
      <c r="X55" s="276"/>
      <c r="Y55" s="276"/>
      <c r="Z55" s="370"/>
      <c r="AA55" s="276"/>
      <c r="AB55" s="371"/>
      <c r="AC55" s="276"/>
      <c r="AD55" s="276"/>
      <c r="AE55" s="276"/>
      <c r="AF55" s="277"/>
      <c r="AG55" s="277"/>
      <c r="AH55" s="276"/>
      <c r="AI55" s="276"/>
      <c r="AJ55" s="276"/>
      <c r="AK55" s="276"/>
      <c r="AL55" s="276"/>
      <c r="AM55" s="276"/>
      <c r="AN55" s="276"/>
      <c r="AO55" s="276"/>
      <c r="AP55" s="276"/>
      <c r="AQ55" s="276"/>
      <c r="AR55" s="276"/>
      <c r="AS55" s="276"/>
      <c r="AT55" s="276"/>
      <c r="AU55" s="276"/>
      <c r="AV55" s="276"/>
      <c r="AW55" s="276"/>
      <c r="AX55" s="276"/>
    </row>
    <row r="56" spans="2:50" x14ac:dyDescent="0.25">
      <c r="B56" s="276"/>
      <c r="C56" s="276"/>
      <c r="D56" s="276"/>
      <c r="E56" s="276"/>
      <c r="F56" s="276"/>
      <c r="G56" s="276"/>
      <c r="H56" s="276"/>
      <c r="I56" s="276"/>
      <c r="J56" s="276"/>
      <c r="K56" s="276"/>
      <c r="L56" s="276"/>
      <c r="M56" s="276"/>
      <c r="N56" s="276"/>
      <c r="O56" s="276"/>
      <c r="P56" s="276"/>
      <c r="Q56" s="277"/>
      <c r="R56" s="277"/>
      <c r="S56" s="276"/>
      <c r="T56" s="276"/>
      <c r="U56" s="276"/>
      <c r="V56" s="276"/>
      <c r="W56" s="276"/>
      <c r="X56" s="276"/>
      <c r="Y56" s="276"/>
      <c r="Z56" s="370"/>
      <c r="AA56" s="276"/>
      <c r="AB56" s="371"/>
      <c r="AC56" s="276"/>
      <c r="AD56" s="276"/>
      <c r="AE56" s="276"/>
      <c r="AF56" s="277"/>
      <c r="AG56" s="277"/>
      <c r="AH56" s="276"/>
      <c r="AI56" s="276"/>
      <c r="AJ56" s="276"/>
      <c r="AK56" s="276"/>
      <c r="AL56" s="276"/>
      <c r="AM56" s="276"/>
      <c r="AN56" s="276"/>
      <c r="AO56" s="276"/>
      <c r="AP56" s="276"/>
      <c r="AQ56" s="276"/>
      <c r="AR56" s="276"/>
      <c r="AS56" s="276"/>
      <c r="AT56" s="276"/>
      <c r="AU56" s="276"/>
      <c r="AV56" s="276"/>
      <c r="AW56" s="276"/>
      <c r="AX56" s="276"/>
    </row>
    <row r="57" spans="2:50" x14ac:dyDescent="0.25">
      <c r="F57" s="276"/>
      <c r="G57" s="276"/>
      <c r="H57" s="276"/>
      <c r="I57" s="276"/>
      <c r="J57" s="276"/>
      <c r="K57" s="276"/>
      <c r="L57" s="276"/>
      <c r="M57" s="276"/>
      <c r="N57" s="276"/>
      <c r="O57" s="276"/>
      <c r="P57" s="276"/>
      <c r="Q57" s="277"/>
      <c r="R57" s="277"/>
      <c r="S57" s="276"/>
      <c r="T57" s="276"/>
      <c r="U57" s="276"/>
      <c r="V57" s="276"/>
      <c r="W57" s="276"/>
      <c r="X57" s="276"/>
      <c r="Y57" s="276"/>
      <c r="Z57" s="370"/>
      <c r="AA57" s="276"/>
      <c r="AB57" s="371"/>
      <c r="AC57" s="276"/>
      <c r="AD57" s="276"/>
      <c r="AE57" s="276"/>
      <c r="AF57" s="277"/>
      <c r="AG57" s="277"/>
      <c r="AH57" s="276"/>
      <c r="AI57" s="276"/>
      <c r="AJ57" s="276"/>
      <c r="AK57" s="276"/>
      <c r="AL57" s="276"/>
      <c r="AM57" s="276"/>
      <c r="AN57" s="276"/>
      <c r="AO57" s="276"/>
      <c r="AP57" s="276"/>
      <c r="AQ57" s="276"/>
      <c r="AR57" s="276"/>
      <c r="AS57" s="276"/>
      <c r="AT57" s="276"/>
      <c r="AU57" s="276"/>
      <c r="AV57" s="276"/>
      <c r="AW57" s="276"/>
      <c r="AX57" s="276"/>
    </row>
    <row r="58" spans="2:50" x14ac:dyDescent="0.25">
      <c r="F58" s="276"/>
      <c r="G58" s="276"/>
      <c r="H58" s="276"/>
      <c r="I58" s="276"/>
      <c r="J58" s="276"/>
      <c r="K58" s="276"/>
      <c r="L58" s="276"/>
      <c r="M58" s="276"/>
      <c r="N58" s="276"/>
      <c r="O58" s="276"/>
      <c r="P58" s="276"/>
      <c r="Q58" s="277"/>
      <c r="R58" s="277"/>
      <c r="S58" s="276"/>
      <c r="T58" s="276"/>
      <c r="U58" s="276"/>
      <c r="V58" s="276"/>
      <c r="W58" s="276"/>
      <c r="X58" s="276"/>
      <c r="Y58" s="276"/>
      <c r="Z58" s="370"/>
      <c r="AA58" s="276"/>
      <c r="AB58" s="371"/>
      <c r="AC58" s="276"/>
      <c r="AD58" s="276"/>
      <c r="AE58" s="276"/>
      <c r="AF58" s="277"/>
      <c r="AG58" s="277"/>
      <c r="AH58" s="276"/>
      <c r="AI58" s="276"/>
      <c r="AJ58" s="276"/>
      <c r="AK58" s="276"/>
      <c r="AL58" s="276"/>
      <c r="AM58" s="276"/>
      <c r="AN58" s="276"/>
      <c r="AO58" s="276"/>
      <c r="AP58" s="276"/>
      <c r="AQ58" s="276"/>
      <c r="AR58" s="276"/>
      <c r="AS58" s="276"/>
      <c r="AT58" s="276"/>
      <c r="AU58" s="276"/>
      <c r="AV58" s="276"/>
      <c r="AW58" s="276"/>
      <c r="AX58" s="276"/>
    </row>
    <row r="59" spans="2:50" x14ac:dyDescent="0.25">
      <c r="F59" s="276"/>
      <c r="G59" s="276"/>
      <c r="H59" s="276"/>
      <c r="I59" s="276"/>
      <c r="J59" s="276"/>
      <c r="K59" s="276"/>
      <c r="L59" s="276"/>
      <c r="M59" s="276"/>
      <c r="N59" s="276"/>
      <c r="O59" s="276"/>
      <c r="P59" s="276"/>
      <c r="Q59" s="277"/>
      <c r="R59" s="277"/>
      <c r="S59" s="276"/>
      <c r="T59" s="276"/>
      <c r="U59" s="276"/>
      <c r="V59" s="276"/>
      <c r="W59" s="276"/>
      <c r="X59" s="276"/>
      <c r="Y59" s="276"/>
      <c r="Z59" s="370"/>
      <c r="AA59" s="276"/>
      <c r="AB59" s="371"/>
      <c r="AC59" s="276"/>
      <c r="AD59" s="276"/>
      <c r="AE59" s="276"/>
      <c r="AF59" s="277"/>
      <c r="AG59" s="277"/>
      <c r="AH59" s="276"/>
      <c r="AI59" s="276"/>
      <c r="AJ59" s="276"/>
      <c r="AK59" s="276"/>
      <c r="AL59" s="276"/>
      <c r="AM59" s="276"/>
      <c r="AN59" s="276"/>
      <c r="AO59" s="276"/>
      <c r="AP59" s="276"/>
      <c r="AQ59" s="276"/>
      <c r="AR59" s="276"/>
      <c r="AS59" s="276"/>
      <c r="AT59" s="276"/>
      <c r="AU59" s="276"/>
      <c r="AV59" s="276"/>
      <c r="AW59" s="276"/>
      <c r="AX59" s="276"/>
    </row>
    <row r="60" spans="2:50" x14ac:dyDescent="0.25">
      <c r="F60" s="276"/>
      <c r="G60" s="276"/>
      <c r="H60" s="276"/>
      <c r="I60" s="276"/>
      <c r="J60" s="276"/>
      <c r="K60" s="276"/>
      <c r="L60" s="276"/>
      <c r="M60" s="276"/>
      <c r="N60" s="276"/>
      <c r="O60" s="276"/>
      <c r="P60" s="276"/>
      <c r="Q60" s="277"/>
      <c r="R60" s="277"/>
      <c r="S60" s="276"/>
      <c r="T60" s="276"/>
      <c r="U60" s="276"/>
      <c r="V60" s="276"/>
      <c r="W60" s="276"/>
      <c r="X60" s="276"/>
      <c r="Y60" s="276"/>
      <c r="Z60" s="370"/>
      <c r="AA60" s="276"/>
      <c r="AB60" s="371"/>
      <c r="AC60" s="276"/>
      <c r="AD60" s="276"/>
      <c r="AE60" s="276"/>
      <c r="AF60" s="277"/>
      <c r="AG60" s="277"/>
      <c r="AH60" s="276"/>
      <c r="AI60" s="276"/>
      <c r="AJ60" s="276"/>
      <c r="AK60" s="276"/>
      <c r="AL60" s="276"/>
      <c r="AM60" s="276"/>
      <c r="AN60" s="276"/>
      <c r="AO60" s="276"/>
      <c r="AP60" s="276"/>
      <c r="AQ60" s="276"/>
      <c r="AR60" s="276"/>
      <c r="AS60" s="276"/>
      <c r="AT60" s="276"/>
      <c r="AU60" s="276"/>
      <c r="AV60" s="276"/>
      <c r="AW60" s="276"/>
      <c r="AX60" s="276"/>
    </row>
    <row r="61" spans="2:50" x14ac:dyDescent="0.25">
      <c r="F61" s="276"/>
      <c r="G61" s="276"/>
      <c r="H61" s="276"/>
      <c r="I61" s="276"/>
      <c r="J61" s="276"/>
      <c r="K61" s="276"/>
      <c r="L61" s="276"/>
      <c r="M61" s="276"/>
      <c r="N61" s="276"/>
      <c r="O61" s="276"/>
      <c r="P61" s="276"/>
      <c r="Q61" s="277"/>
      <c r="R61" s="277"/>
      <c r="S61" s="276"/>
      <c r="T61" s="276"/>
      <c r="U61" s="276"/>
      <c r="V61" s="276"/>
      <c r="W61" s="276"/>
      <c r="X61" s="276"/>
      <c r="Y61" s="276"/>
      <c r="Z61" s="370"/>
      <c r="AA61" s="276"/>
      <c r="AB61" s="371"/>
      <c r="AC61" s="276"/>
      <c r="AD61" s="276"/>
      <c r="AE61" s="276"/>
      <c r="AF61" s="277"/>
      <c r="AG61" s="277"/>
      <c r="AH61" s="276"/>
      <c r="AI61" s="276"/>
      <c r="AJ61" s="276"/>
      <c r="AK61" s="276"/>
      <c r="AL61" s="276"/>
      <c r="AM61" s="276"/>
      <c r="AN61" s="276"/>
      <c r="AO61" s="276"/>
      <c r="AP61" s="276"/>
      <c r="AQ61" s="276"/>
      <c r="AR61" s="276"/>
      <c r="AS61" s="276"/>
      <c r="AT61" s="276"/>
      <c r="AU61" s="276"/>
      <c r="AV61" s="276"/>
      <c r="AW61" s="276"/>
      <c r="AX61" s="276"/>
    </row>
    <row r="62" spans="2:50" x14ac:dyDescent="0.25">
      <c r="F62" s="276"/>
      <c r="G62" s="276"/>
      <c r="H62" s="276"/>
      <c r="I62" s="276"/>
      <c r="J62" s="276"/>
      <c r="K62" s="276"/>
      <c r="L62" s="276"/>
      <c r="M62" s="276"/>
      <c r="N62" s="276"/>
      <c r="O62" s="276"/>
      <c r="P62" s="276"/>
      <c r="Q62" s="277"/>
      <c r="R62" s="277"/>
      <c r="S62" s="276"/>
      <c r="T62" s="276"/>
      <c r="U62" s="276"/>
      <c r="V62" s="276"/>
      <c r="W62" s="276"/>
      <c r="X62" s="276"/>
      <c r="Y62" s="276"/>
      <c r="Z62" s="370"/>
      <c r="AA62" s="276"/>
      <c r="AB62" s="371"/>
      <c r="AC62" s="276"/>
      <c r="AD62" s="276"/>
      <c r="AE62" s="276"/>
      <c r="AF62" s="277"/>
      <c r="AG62" s="277"/>
      <c r="AH62" s="276"/>
      <c r="AI62" s="276"/>
      <c r="AJ62" s="276"/>
      <c r="AK62" s="276"/>
      <c r="AL62" s="276"/>
      <c r="AM62" s="276"/>
      <c r="AN62" s="276"/>
      <c r="AO62" s="276"/>
      <c r="AP62" s="276"/>
      <c r="AQ62" s="276"/>
      <c r="AR62" s="276"/>
      <c r="AS62" s="276"/>
      <c r="AT62" s="276"/>
      <c r="AU62" s="276"/>
      <c r="AV62" s="276"/>
      <c r="AW62" s="276"/>
      <c r="AX62" s="276"/>
    </row>
    <row r="63" spans="2:50" x14ac:dyDescent="0.25">
      <c r="F63" s="276"/>
      <c r="G63" s="276"/>
      <c r="H63" s="276"/>
      <c r="I63" s="276"/>
      <c r="J63" s="276"/>
      <c r="K63" s="276"/>
      <c r="L63" s="276"/>
      <c r="M63" s="276"/>
      <c r="N63" s="276"/>
      <c r="O63" s="276"/>
      <c r="P63" s="276"/>
      <c r="Q63" s="277"/>
      <c r="R63" s="277"/>
      <c r="S63" s="276"/>
      <c r="T63" s="276"/>
      <c r="U63" s="276"/>
      <c r="V63" s="276"/>
      <c r="W63" s="276"/>
      <c r="X63" s="276"/>
      <c r="Y63" s="276"/>
      <c r="Z63" s="370"/>
      <c r="AA63" s="276"/>
      <c r="AB63" s="371"/>
      <c r="AC63" s="276"/>
      <c r="AD63" s="276"/>
      <c r="AE63" s="276"/>
      <c r="AF63" s="277"/>
      <c r="AG63" s="277"/>
      <c r="AH63" s="276"/>
      <c r="AI63" s="276"/>
      <c r="AJ63" s="276"/>
      <c r="AK63" s="276"/>
      <c r="AL63" s="276"/>
      <c r="AM63" s="276"/>
      <c r="AN63" s="276"/>
      <c r="AO63" s="276"/>
      <c r="AP63" s="276"/>
      <c r="AQ63" s="276"/>
      <c r="AR63" s="276"/>
      <c r="AS63" s="276"/>
      <c r="AT63" s="276"/>
      <c r="AU63" s="276"/>
      <c r="AV63" s="276"/>
      <c r="AW63" s="276"/>
      <c r="AX63" s="276"/>
    </row>
    <row r="64" spans="2:50" x14ac:dyDescent="0.25">
      <c r="F64" s="276"/>
      <c r="G64" s="276"/>
      <c r="H64" s="276"/>
      <c r="I64" s="276"/>
      <c r="J64" s="276"/>
      <c r="K64" s="276"/>
      <c r="L64" s="276"/>
      <c r="M64" s="276"/>
      <c r="N64" s="276"/>
      <c r="O64" s="276"/>
      <c r="P64" s="276"/>
      <c r="Q64" s="277"/>
      <c r="R64" s="277"/>
      <c r="S64" s="276"/>
      <c r="T64" s="276"/>
      <c r="U64" s="276"/>
      <c r="V64" s="276"/>
      <c r="W64" s="276"/>
      <c r="X64" s="276"/>
      <c r="Y64" s="276"/>
      <c r="Z64" s="370"/>
      <c r="AA64" s="276"/>
      <c r="AB64" s="371"/>
      <c r="AC64" s="276"/>
      <c r="AD64" s="276"/>
      <c r="AE64" s="276"/>
      <c r="AF64" s="277"/>
      <c r="AG64" s="277"/>
      <c r="AH64" s="276"/>
      <c r="AI64" s="276"/>
      <c r="AJ64" s="276"/>
      <c r="AK64" s="276"/>
      <c r="AL64" s="276"/>
      <c r="AM64" s="276"/>
      <c r="AN64" s="276"/>
      <c r="AO64" s="276"/>
      <c r="AP64" s="276"/>
      <c r="AQ64" s="276"/>
      <c r="AR64" s="276"/>
      <c r="AS64" s="276"/>
      <c r="AT64" s="276"/>
      <c r="AU64" s="276"/>
      <c r="AV64" s="276"/>
      <c r="AW64" s="276"/>
      <c r="AX64" s="276"/>
    </row>
    <row r="65" spans="6:50" x14ac:dyDescent="0.25">
      <c r="F65" s="276"/>
      <c r="G65" s="276"/>
      <c r="H65" s="276"/>
      <c r="I65" s="276"/>
      <c r="J65" s="276"/>
      <c r="K65" s="276"/>
      <c r="L65" s="276"/>
      <c r="M65" s="276"/>
      <c r="N65" s="276"/>
      <c r="O65" s="276"/>
      <c r="P65" s="276"/>
      <c r="Q65" s="277"/>
      <c r="R65" s="277"/>
      <c r="S65" s="276"/>
      <c r="T65" s="276"/>
      <c r="U65" s="276"/>
      <c r="V65" s="276"/>
      <c r="W65" s="276"/>
      <c r="X65" s="276"/>
      <c r="Y65" s="276"/>
      <c r="Z65" s="370"/>
      <c r="AA65" s="276"/>
      <c r="AB65" s="371"/>
      <c r="AC65" s="276"/>
      <c r="AD65" s="276"/>
      <c r="AE65" s="276"/>
      <c r="AF65" s="277"/>
      <c r="AG65" s="277"/>
      <c r="AH65" s="276"/>
      <c r="AI65" s="276"/>
      <c r="AJ65" s="276"/>
      <c r="AK65" s="276"/>
      <c r="AL65" s="276"/>
      <c r="AM65" s="276"/>
      <c r="AN65" s="276"/>
      <c r="AO65" s="276"/>
      <c r="AP65" s="276"/>
      <c r="AQ65" s="276"/>
      <c r="AR65" s="276"/>
      <c r="AS65" s="276"/>
      <c r="AT65" s="276"/>
      <c r="AU65" s="276"/>
      <c r="AV65" s="276"/>
      <c r="AW65" s="276"/>
      <c r="AX65" s="276"/>
    </row>
  </sheetData>
  <sheetProtection algorithmName="SHA-512" hashValue="VxJ3nfaB+jEjPmSfG4UjKmZLjJdgJUqT984c58anigX8p0N960lNTMBLZCVU+G9jmbDgmeB3CUQtxZdK4eeg7w==" saltValue="B234FAKFAsXuYdvcLgrvIg==" spinCount="100000" sheet="1" objects="1" scenarios="1"/>
  <mergeCells count="178">
    <mergeCell ref="AL46:AM46"/>
    <mergeCell ref="W48:X48"/>
    <mergeCell ref="W49:X49"/>
    <mergeCell ref="K46:L46"/>
    <mergeCell ref="N46:O46"/>
    <mergeCell ref="S46:T46"/>
    <mergeCell ref="W46:X46"/>
    <mergeCell ref="W47:X47"/>
    <mergeCell ref="U44:V44"/>
    <mergeCell ref="W44:X44"/>
    <mergeCell ref="AF44:AG44"/>
    <mergeCell ref="S43:T43"/>
    <mergeCell ref="K44:L44"/>
    <mergeCell ref="N44:O44"/>
    <mergeCell ref="Q44:R44"/>
    <mergeCell ref="S44:T44"/>
    <mergeCell ref="AF42:AG42"/>
    <mergeCell ref="W41:X41"/>
    <mergeCell ref="W42:X42"/>
    <mergeCell ref="W43:X43"/>
    <mergeCell ref="AF43:AG43"/>
    <mergeCell ref="Q42:R42"/>
    <mergeCell ref="Q43:R43"/>
    <mergeCell ref="S42:T42"/>
    <mergeCell ref="U42:V42"/>
    <mergeCell ref="U43:V43"/>
    <mergeCell ref="AF40:AG40"/>
    <mergeCell ref="W39:X39"/>
    <mergeCell ref="W40:X40"/>
    <mergeCell ref="AF38:AG38"/>
    <mergeCell ref="Q40:R40"/>
    <mergeCell ref="Q41:R41"/>
    <mergeCell ref="S40:T40"/>
    <mergeCell ref="S41:T41"/>
    <mergeCell ref="U40:V40"/>
    <mergeCell ref="U41:V41"/>
    <mergeCell ref="S39:T39"/>
    <mergeCell ref="AF41:AG41"/>
    <mergeCell ref="Q38:R38"/>
    <mergeCell ref="Q39:R39"/>
    <mergeCell ref="S38:T38"/>
    <mergeCell ref="U38:V38"/>
    <mergeCell ref="U39:V39"/>
    <mergeCell ref="AF37:AG37"/>
    <mergeCell ref="W37:X37"/>
    <mergeCell ref="W38:X38"/>
    <mergeCell ref="AF39:AG39"/>
    <mergeCell ref="Q36:R36"/>
    <mergeCell ref="Q37:R37"/>
    <mergeCell ref="S36:T36"/>
    <mergeCell ref="S37:T37"/>
    <mergeCell ref="U36:V36"/>
    <mergeCell ref="U37:V37"/>
    <mergeCell ref="AF35:AG35"/>
    <mergeCell ref="AF36:AG36"/>
    <mergeCell ref="Q34:R34"/>
    <mergeCell ref="Q35:R35"/>
    <mergeCell ref="S34:T34"/>
    <mergeCell ref="S35:T35"/>
    <mergeCell ref="U34:V34"/>
    <mergeCell ref="U35:V35"/>
    <mergeCell ref="W35:X35"/>
    <mergeCell ref="W36:X36"/>
    <mergeCell ref="AF33:AG33"/>
    <mergeCell ref="AF34:AG34"/>
    <mergeCell ref="Q32:R32"/>
    <mergeCell ref="Q33:R33"/>
    <mergeCell ref="S32:T32"/>
    <mergeCell ref="S33:T33"/>
    <mergeCell ref="U32:V32"/>
    <mergeCell ref="U33:V33"/>
    <mergeCell ref="W33:X33"/>
    <mergeCell ref="W34:X34"/>
    <mergeCell ref="AF31:AG31"/>
    <mergeCell ref="AF32:AG32"/>
    <mergeCell ref="Q30:R30"/>
    <mergeCell ref="Q31:R31"/>
    <mergeCell ref="S30:T30"/>
    <mergeCell ref="S31:T31"/>
    <mergeCell ref="U30:V30"/>
    <mergeCell ref="U31:V31"/>
    <mergeCell ref="W31:X31"/>
    <mergeCell ref="W32:X32"/>
    <mergeCell ref="AF29:AG29"/>
    <mergeCell ref="AF30:AG30"/>
    <mergeCell ref="Q28:R28"/>
    <mergeCell ref="Q29:R29"/>
    <mergeCell ref="S28:T28"/>
    <mergeCell ref="S29:T29"/>
    <mergeCell ref="U28:V28"/>
    <mergeCell ref="U29:V29"/>
    <mergeCell ref="W29:X29"/>
    <mergeCell ref="W30:X30"/>
    <mergeCell ref="AF27:AG27"/>
    <mergeCell ref="AF28:AG28"/>
    <mergeCell ref="Q26:R26"/>
    <mergeCell ref="Q27:R27"/>
    <mergeCell ref="S26:T26"/>
    <mergeCell ref="S27:T27"/>
    <mergeCell ref="U26:V26"/>
    <mergeCell ref="U27:V27"/>
    <mergeCell ref="W27:X27"/>
    <mergeCell ref="W28:X28"/>
    <mergeCell ref="AF25:AG25"/>
    <mergeCell ref="AF26:AG26"/>
    <mergeCell ref="Q24:R24"/>
    <mergeCell ref="Q25:R25"/>
    <mergeCell ref="S24:T24"/>
    <mergeCell ref="S25:T25"/>
    <mergeCell ref="U24:V24"/>
    <mergeCell ref="U25:V25"/>
    <mergeCell ref="W25:X25"/>
    <mergeCell ref="W26:X26"/>
    <mergeCell ref="AF23:AG23"/>
    <mergeCell ref="AF24:AG24"/>
    <mergeCell ref="Q22:R22"/>
    <mergeCell ref="Q23:R23"/>
    <mergeCell ref="S22:T22"/>
    <mergeCell ref="S23:T23"/>
    <mergeCell ref="U22:V22"/>
    <mergeCell ref="U23:V23"/>
    <mergeCell ref="W23:X23"/>
    <mergeCell ref="W24:X24"/>
    <mergeCell ref="AF21:AG21"/>
    <mergeCell ref="AF22:AG22"/>
    <mergeCell ref="Q20:R20"/>
    <mergeCell ref="Q21:R21"/>
    <mergeCell ref="S20:T20"/>
    <mergeCell ref="S21:T21"/>
    <mergeCell ref="U20:V20"/>
    <mergeCell ref="U21:V21"/>
    <mergeCell ref="W21:X21"/>
    <mergeCell ref="W22:X22"/>
    <mergeCell ref="AF19:AG19"/>
    <mergeCell ref="AF20:AG20"/>
    <mergeCell ref="Q18:R18"/>
    <mergeCell ref="Q19:R19"/>
    <mergeCell ref="S18:T18"/>
    <mergeCell ref="S19:T19"/>
    <mergeCell ref="U18:V18"/>
    <mergeCell ref="U19:V19"/>
    <mergeCell ref="W19:X19"/>
    <mergeCell ref="W20:X20"/>
    <mergeCell ref="AF17:AG17"/>
    <mergeCell ref="AF18:AG18"/>
    <mergeCell ref="Q16:R16"/>
    <mergeCell ref="Q17:R17"/>
    <mergeCell ref="S16:T16"/>
    <mergeCell ref="S17:T17"/>
    <mergeCell ref="U16:V16"/>
    <mergeCell ref="U17:V17"/>
    <mergeCell ref="W17:X17"/>
    <mergeCell ref="W18:X18"/>
    <mergeCell ref="W14:X14"/>
    <mergeCell ref="AF15:AG15"/>
    <mergeCell ref="AF16:AG16"/>
    <mergeCell ref="Q14:R14"/>
    <mergeCell ref="Q15:R15"/>
    <mergeCell ref="S13:T13"/>
    <mergeCell ref="S14:T14"/>
    <mergeCell ref="S15:T15"/>
    <mergeCell ref="U13:V13"/>
    <mergeCell ref="U14:V14"/>
    <mergeCell ref="U15:V15"/>
    <mergeCell ref="AF13:AG13"/>
    <mergeCell ref="AF14:AG14"/>
    <mergeCell ref="W15:X15"/>
    <mergeCell ref="W16:X16"/>
    <mergeCell ref="H8:L8"/>
    <mergeCell ref="Q11:R11"/>
    <mergeCell ref="U11:V11"/>
    <mergeCell ref="H5:L5"/>
    <mergeCell ref="M5:O5"/>
    <mergeCell ref="H6:L6"/>
    <mergeCell ref="H7:L7"/>
    <mergeCell ref="W11:X11"/>
    <mergeCell ref="Q13:R13"/>
    <mergeCell ref="W13:X13"/>
  </mergeCells>
  <conditionalFormatting sqref="B13:B43">
    <cfRule type="expression" dxfId="7" priority="1" stopIfTrue="1">
      <formula>WEEKDAY(C13)=7</formula>
    </cfRule>
    <cfRule type="expression" dxfId="6" priority="2" stopIfTrue="1">
      <formula>WEEKDAY(C13)=1</formula>
    </cfRule>
  </conditionalFormatting>
  <conditionalFormatting sqref="C13:C43">
    <cfRule type="expression" dxfId="5" priority="3" stopIfTrue="1">
      <formula>WEEKDAY(C13)=7</formula>
    </cfRule>
    <cfRule type="expression" dxfId="4" priority="4" stopIfTrue="1">
      <formula>WEEKDAY(C13)=1</formula>
    </cfRule>
  </conditionalFormatting>
  <conditionalFormatting sqref="D13:D43">
    <cfRule type="expression" dxfId="3" priority="5" stopIfTrue="1">
      <formula>WEEKDAY(C13)=7</formula>
    </cfRule>
    <cfRule type="expression" dxfId="2" priority="6" stopIfTrue="1">
      <formula>WEEKDAY(C13)=1</formula>
    </cfRule>
  </conditionalFormatting>
  <conditionalFormatting sqref="U13:U43 W13:W43 S13:S43 E13:Q43">
    <cfRule type="expression" dxfId="1" priority="7" stopIfTrue="1">
      <formula>WEEKDAY($C13)=7</formula>
    </cfRule>
    <cfRule type="expression" dxfId="0" priority="8" stopIfTrue="1">
      <formula>WEEKDAY($C13)=1</formula>
    </cfRule>
  </conditionalFormatting>
  <pageMargins left="0" right="0" top="0" bottom="0" header="0" footer="0"/>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pageSetUpPr fitToPage="1"/>
  </sheetPr>
  <dimension ref="A1:I27"/>
  <sheetViews>
    <sheetView showGridLines="0" showRowColHeaders="0" showZeros="0" zoomScaleNormal="100" workbookViewId="0">
      <selection activeCell="G6" sqref="G6"/>
    </sheetView>
  </sheetViews>
  <sheetFormatPr baseColWidth="10" defaultRowHeight="12.5" x14ac:dyDescent="0.25"/>
  <cols>
    <col min="1" max="1" width="4.81640625" customWidth="1"/>
    <col min="6" max="6" width="8" customWidth="1"/>
    <col min="7" max="7" width="10.81640625" customWidth="1"/>
    <col min="8" max="8" width="9.7265625" customWidth="1"/>
    <col min="9" max="9" width="1.453125" customWidth="1"/>
  </cols>
  <sheetData>
    <row r="1" spans="1:9" x14ac:dyDescent="0.25">
      <c r="A1" s="112"/>
      <c r="B1" s="113"/>
      <c r="C1" s="113"/>
      <c r="D1" s="113"/>
      <c r="E1" s="113"/>
      <c r="F1" s="113"/>
      <c r="G1" s="113"/>
      <c r="H1" s="113"/>
      <c r="I1" s="114"/>
    </row>
    <row r="2" spans="1:9" ht="16" customHeight="1" x14ac:dyDescent="0.35">
      <c r="A2" s="115"/>
      <c r="B2" s="116" t="str">
        <f>Persönliche_Daten!D7&amp;"  "&amp;" "&amp;Persönliche_Daten!D9</f>
        <v xml:space="preserve">   </v>
      </c>
      <c r="C2" s="117"/>
      <c r="D2" s="117"/>
      <c r="E2" s="117"/>
      <c r="F2" s="117"/>
      <c r="G2" s="117"/>
      <c r="H2" s="117"/>
      <c r="I2" s="118"/>
    </row>
    <row r="3" spans="1:9" ht="16" customHeight="1" x14ac:dyDescent="0.25">
      <c r="A3" s="119"/>
      <c r="B3" s="120"/>
      <c r="C3" s="120"/>
      <c r="D3" s="120"/>
      <c r="E3" s="120"/>
      <c r="F3" s="120"/>
      <c r="G3" s="120"/>
      <c r="H3" s="120"/>
      <c r="I3" s="121"/>
    </row>
    <row r="4" spans="1:9" ht="16" customHeight="1" x14ac:dyDescent="0.25">
      <c r="A4" s="115"/>
      <c r="B4" s="117"/>
      <c r="C4" s="117"/>
      <c r="D4" s="117"/>
      <c r="E4" s="117"/>
      <c r="F4" s="117"/>
      <c r="G4" s="117"/>
      <c r="H4" s="117"/>
      <c r="I4" s="118"/>
    </row>
    <row r="5" spans="1:9" ht="20.25" customHeight="1" x14ac:dyDescent="0.4">
      <c r="A5" s="115"/>
      <c r="B5" s="122" t="s">
        <v>63</v>
      </c>
      <c r="C5" s="117"/>
      <c r="D5" s="117"/>
      <c r="E5" s="117"/>
      <c r="F5" s="117"/>
      <c r="G5" s="117"/>
      <c r="H5" s="117"/>
      <c r="I5" s="118"/>
    </row>
    <row r="6" spans="1:9" ht="20" x14ac:dyDescent="0.4">
      <c r="A6" s="115"/>
      <c r="B6" s="122" t="s">
        <v>59</v>
      </c>
      <c r="C6" s="117"/>
      <c r="D6" s="117"/>
      <c r="E6" s="123">
        <f>Persönliche_Daten!F2</f>
        <v>2026</v>
      </c>
      <c r="F6" s="117"/>
      <c r="G6" s="117"/>
      <c r="H6" s="117"/>
      <c r="I6" s="118"/>
    </row>
    <row r="7" spans="1:9" ht="19.5" customHeight="1" x14ac:dyDescent="0.4">
      <c r="A7" s="119"/>
      <c r="B7" s="124"/>
      <c r="C7" s="120"/>
      <c r="D7" s="120"/>
      <c r="E7" s="120"/>
      <c r="F7" s="120"/>
      <c r="G7" s="120"/>
      <c r="H7" s="120"/>
      <c r="I7" s="121"/>
    </row>
    <row r="8" spans="1:9" s="6" customFormat="1" ht="16" customHeight="1" x14ac:dyDescent="0.25">
      <c r="A8" s="24"/>
      <c r="B8" s="2"/>
      <c r="C8" s="71"/>
      <c r="D8" s="71"/>
      <c r="E8" s="71"/>
      <c r="F8" s="73" t="s">
        <v>62</v>
      </c>
      <c r="G8" s="102"/>
      <c r="H8" s="102"/>
      <c r="I8" s="54"/>
    </row>
    <row r="9" spans="1:9" s="67" customFormat="1" ht="16" customHeight="1" x14ac:dyDescent="0.25">
      <c r="A9" s="69"/>
      <c r="B9" s="96" t="s">
        <v>64</v>
      </c>
      <c r="C9" s="107" t="s">
        <v>26</v>
      </c>
      <c r="D9" s="107" t="s">
        <v>57</v>
      </c>
      <c r="E9" s="107" t="s">
        <v>58</v>
      </c>
      <c r="F9" s="107" t="s">
        <v>60</v>
      </c>
      <c r="G9" s="107" t="s">
        <v>61</v>
      </c>
      <c r="H9" s="9" t="s">
        <v>54</v>
      </c>
      <c r="I9" s="37"/>
    </row>
    <row r="10" spans="1:9" s="6" customFormat="1" ht="16" customHeight="1" x14ac:dyDescent="0.25">
      <c r="A10" s="27"/>
      <c r="B10" s="8"/>
      <c r="C10" s="72"/>
      <c r="D10" s="72"/>
      <c r="E10" s="72"/>
      <c r="F10" s="72">
        <f>Persönliche_Daten!C16</f>
        <v>0</v>
      </c>
      <c r="G10" s="108" t="s">
        <v>55</v>
      </c>
      <c r="H10" s="8"/>
      <c r="I10" s="70"/>
    </row>
    <row r="11" spans="1:9" s="6" customFormat="1" ht="22" customHeight="1" x14ac:dyDescent="0.25">
      <c r="A11" s="125"/>
      <c r="B11" s="126" t="s">
        <v>40</v>
      </c>
      <c r="C11" s="127">
        <f>Januar!$Q$44</f>
        <v>0</v>
      </c>
      <c r="D11" s="127">
        <f>Januar!$S$44</f>
        <v>0</v>
      </c>
      <c r="E11" s="128">
        <f>Januar!$W$44</f>
        <v>0</v>
      </c>
      <c r="F11" s="127"/>
      <c r="G11" s="129">
        <f>Januar!$AB$44</f>
        <v>0</v>
      </c>
      <c r="H11" s="130">
        <f>F10-G11</f>
        <v>0</v>
      </c>
      <c r="I11" s="131"/>
    </row>
    <row r="12" spans="1:9" s="6" customFormat="1" ht="22" customHeight="1" x14ac:dyDescent="0.25">
      <c r="A12" s="125"/>
      <c r="B12" s="132" t="s">
        <v>41</v>
      </c>
      <c r="C12" s="133">
        <f>Februar!$Q$44</f>
        <v>0</v>
      </c>
      <c r="D12" s="133">
        <f>Februar!$S$44</f>
        <v>0</v>
      </c>
      <c r="E12" s="134">
        <f>Februar!$W$44</f>
        <v>0</v>
      </c>
      <c r="F12" s="133"/>
      <c r="G12" s="135">
        <f>Februar!$AB$44</f>
        <v>0</v>
      </c>
      <c r="H12" s="130">
        <f t="shared" ref="H12:H22" si="0">H11-G12</f>
        <v>0</v>
      </c>
      <c r="I12" s="136"/>
    </row>
    <row r="13" spans="1:9" s="6" customFormat="1" ht="22" customHeight="1" x14ac:dyDescent="0.25">
      <c r="A13" s="125"/>
      <c r="B13" s="132" t="s">
        <v>42</v>
      </c>
      <c r="C13" s="133">
        <f>März!$Q$44</f>
        <v>0</v>
      </c>
      <c r="D13" s="133">
        <f>März!$S$44</f>
        <v>0</v>
      </c>
      <c r="E13" s="134">
        <f>März!$W$44</f>
        <v>0</v>
      </c>
      <c r="F13" s="133"/>
      <c r="G13" s="135">
        <f>März!$AB$44</f>
        <v>0</v>
      </c>
      <c r="H13" s="130">
        <f t="shared" si="0"/>
        <v>0</v>
      </c>
      <c r="I13" s="136"/>
    </row>
    <row r="14" spans="1:9" s="6" customFormat="1" ht="22" customHeight="1" x14ac:dyDescent="0.25">
      <c r="A14" s="125"/>
      <c r="B14" s="132" t="s">
        <v>43</v>
      </c>
      <c r="C14" s="133">
        <f>April!$Q$44</f>
        <v>0</v>
      </c>
      <c r="D14" s="133">
        <f>April!$S$44</f>
        <v>0</v>
      </c>
      <c r="E14" s="134">
        <f>April!$W$44</f>
        <v>0</v>
      </c>
      <c r="F14" s="133"/>
      <c r="G14" s="135">
        <f>April!$AB$44</f>
        <v>0</v>
      </c>
      <c r="H14" s="130">
        <f t="shared" si="0"/>
        <v>0</v>
      </c>
      <c r="I14" s="136"/>
    </row>
    <row r="15" spans="1:9" s="6" customFormat="1" ht="22" customHeight="1" x14ac:dyDescent="0.25">
      <c r="A15" s="125"/>
      <c r="B15" s="132" t="s">
        <v>44</v>
      </c>
      <c r="C15" s="133">
        <f>Mai!$Q$44</f>
        <v>0</v>
      </c>
      <c r="D15" s="133">
        <f>Mai!$S$44</f>
        <v>0</v>
      </c>
      <c r="E15" s="134">
        <f>Mai!$W$44</f>
        <v>0</v>
      </c>
      <c r="F15" s="133"/>
      <c r="G15" s="135">
        <f>Mai!$AB$44</f>
        <v>0</v>
      </c>
      <c r="H15" s="130">
        <f t="shared" si="0"/>
        <v>0</v>
      </c>
      <c r="I15" s="136"/>
    </row>
    <row r="16" spans="1:9" s="6" customFormat="1" ht="22" customHeight="1" x14ac:dyDescent="0.25">
      <c r="A16" s="73"/>
      <c r="B16" s="54" t="s">
        <v>45</v>
      </c>
      <c r="C16" s="97">
        <f>Juni!$Q$44</f>
        <v>0</v>
      </c>
      <c r="D16" s="97">
        <f>Juni!$S$44</f>
        <v>0</v>
      </c>
      <c r="E16" s="98">
        <f>Juni!$W$44</f>
        <v>0</v>
      </c>
      <c r="F16" s="97"/>
      <c r="G16" s="99">
        <f>Juni!$AB$44</f>
        <v>0</v>
      </c>
      <c r="H16" s="101">
        <f t="shared" si="0"/>
        <v>0</v>
      </c>
      <c r="I16" s="100"/>
    </row>
    <row r="17" spans="1:9" s="6" customFormat="1" ht="22" customHeight="1" x14ac:dyDescent="0.25">
      <c r="A17" s="73"/>
      <c r="B17" s="54" t="s">
        <v>46</v>
      </c>
      <c r="C17" s="97">
        <f>Juli!$Q$44</f>
        <v>0</v>
      </c>
      <c r="D17" s="97">
        <f>Juli!$S$44</f>
        <v>0</v>
      </c>
      <c r="E17" s="98">
        <f>Juli!$W$44</f>
        <v>0</v>
      </c>
      <c r="F17" s="97"/>
      <c r="G17" s="99">
        <f>Juli!$AB$44</f>
        <v>0</v>
      </c>
      <c r="H17" s="101">
        <f t="shared" si="0"/>
        <v>0</v>
      </c>
      <c r="I17" s="100"/>
    </row>
    <row r="18" spans="1:9" s="6" customFormat="1" ht="22" customHeight="1" x14ac:dyDescent="0.25">
      <c r="A18" s="73"/>
      <c r="B18" s="54" t="s">
        <v>47</v>
      </c>
      <c r="C18" s="97">
        <f>August!$Q$44</f>
        <v>0</v>
      </c>
      <c r="D18" s="97">
        <f>August!$S$44</f>
        <v>0</v>
      </c>
      <c r="E18" s="98">
        <f>August!$W$44</f>
        <v>0</v>
      </c>
      <c r="F18" s="97"/>
      <c r="G18" s="99">
        <f>August!$AB$44</f>
        <v>0</v>
      </c>
      <c r="H18" s="101">
        <f t="shared" si="0"/>
        <v>0</v>
      </c>
      <c r="I18" s="100"/>
    </row>
    <row r="19" spans="1:9" s="6" customFormat="1" ht="22" customHeight="1" x14ac:dyDescent="0.25">
      <c r="A19" s="73"/>
      <c r="B19" s="54" t="s">
        <v>48</v>
      </c>
      <c r="C19" s="97">
        <f>September!$Q$44</f>
        <v>0</v>
      </c>
      <c r="D19" s="97">
        <f>September!$S$44</f>
        <v>0</v>
      </c>
      <c r="E19" s="98">
        <f>September!$W$44</f>
        <v>0</v>
      </c>
      <c r="F19" s="97"/>
      <c r="G19" s="99">
        <f>September!$AB$44</f>
        <v>0</v>
      </c>
      <c r="H19" s="101">
        <f t="shared" si="0"/>
        <v>0</v>
      </c>
      <c r="I19" s="100"/>
    </row>
    <row r="20" spans="1:9" s="6" customFormat="1" ht="22" customHeight="1" x14ac:dyDescent="0.25">
      <c r="A20" s="73"/>
      <c r="B20" s="54" t="s">
        <v>49</v>
      </c>
      <c r="C20" s="97">
        <f>Oktober!$Q$44</f>
        <v>0</v>
      </c>
      <c r="D20" s="97">
        <f>Oktober!$S$44</f>
        <v>0</v>
      </c>
      <c r="E20" s="98">
        <f>Oktober!$W$44</f>
        <v>0</v>
      </c>
      <c r="F20" s="97"/>
      <c r="G20" s="99">
        <f>Oktober!$AB$44</f>
        <v>0</v>
      </c>
      <c r="H20" s="101">
        <f t="shared" si="0"/>
        <v>0</v>
      </c>
      <c r="I20" s="100"/>
    </row>
    <row r="21" spans="1:9" s="6" customFormat="1" ht="22" customHeight="1" x14ac:dyDescent="0.25">
      <c r="A21" s="73"/>
      <c r="B21" s="54" t="s">
        <v>50</v>
      </c>
      <c r="C21" s="97">
        <f>November!$Q$44</f>
        <v>0</v>
      </c>
      <c r="D21" s="97">
        <f>November!$S$44</f>
        <v>0</v>
      </c>
      <c r="E21" s="98">
        <f>November!$W$44</f>
        <v>0</v>
      </c>
      <c r="F21" s="97"/>
      <c r="G21" s="99">
        <f>November!$AB$44</f>
        <v>0</v>
      </c>
      <c r="H21" s="101">
        <f t="shared" si="0"/>
        <v>0</v>
      </c>
      <c r="I21" s="100"/>
    </row>
    <row r="22" spans="1:9" s="6" customFormat="1" ht="22" customHeight="1" x14ac:dyDescent="0.25">
      <c r="A22" s="73"/>
      <c r="B22" s="54" t="s">
        <v>51</v>
      </c>
      <c r="C22" s="97">
        <f>Dezember!$Q$44</f>
        <v>0</v>
      </c>
      <c r="D22" s="97">
        <f>Dezember!$S$44</f>
        <v>0</v>
      </c>
      <c r="E22" s="98">
        <f>Dezember!$W$44</f>
        <v>0</v>
      </c>
      <c r="F22" s="97"/>
      <c r="G22" s="99">
        <f>Dezember!$AB$44</f>
        <v>0</v>
      </c>
      <c r="H22" s="101">
        <f t="shared" si="0"/>
        <v>0</v>
      </c>
      <c r="I22" s="100"/>
    </row>
    <row r="23" spans="1:9" s="6" customFormat="1" ht="8.25" customHeight="1" x14ac:dyDescent="0.25">
      <c r="A23" s="73"/>
      <c r="B23" s="102"/>
      <c r="C23" s="102"/>
      <c r="D23" s="102"/>
      <c r="E23" s="103"/>
      <c r="F23" s="102"/>
      <c r="G23" s="102"/>
      <c r="H23" s="102"/>
      <c r="I23" s="54"/>
    </row>
    <row r="24" spans="1:9" s="6" customFormat="1" ht="20.149999999999999" customHeight="1" thickBot="1" x14ac:dyDescent="0.3">
      <c r="A24" s="91"/>
      <c r="B24" s="92" t="s">
        <v>22</v>
      </c>
      <c r="C24" s="104">
        <f>SUM(C11:C23)</f>
        <v>0</v>
      </c>
      <c r="D24" s="104">
        <f>SUM(D11:D23)</f>
        <v>0</v>
      </c>
      <c r="E24" s="105">
        <f>SUM(E11:E23)</f>
        <v>0</v>
      </c>
      <c r="F24" s="92"/>
      <c r="G24" s="106">
        <f>SUM(G11:G23)</f>
        <v>0</v>
      </c>
      <c r="H24" s="93">
        <f>H22</f>
        <v>0</v>
      </c>
      <c r="I24" s="94"/>
    </row>
    <row r="25" spans="1:9" ht="13" thickTop="1" x14ac:dyDescent="0.25">
      <c r="A25" s="95"/>
      <c r="B25" s="95"/>
      <c r="C25" s="95"/>
      <c r="D25" s="95"/>
      <c r="E25" s="95"/>
      <c r="F25" s="95"/>
      <c r="G25" s="95"/>
      <c r="H25" s="95"/>
      <c r="I25" s="95"/>
    </row>
    <row r="26" spans="1:9" x14ac:dyDescent="0.25">
      <c r="A26" s="1"/>
      <c r="B26" s="1"/>
      <c r="C26" s="1"/>
      <c r="D26" s="1"/>
      <c r="E26" s="1"/>
      <c r="F26" s="1"/>
      <c r="G26" s="1"/>
      <c r="H26" s="1"/>
      <c r="I26" s="1"/>
    </row>
    <row r="27" spans="1:9" x14ac:dyDescent="0.25">
      <c r="A27" s="1"/>
      <c r="B27" s="1"/>
      <c r="C27" s="1"/>
      <c r="D27" s="1"/>
      <c r="E27" s="1"/>
      <c r="F27" s="1"/>
      <c r="G27" s="1"/>
      <c r="H27" s="1"/>
      <c r="I27" s="1"/>
    </row>
  </sheetData>
  <sheetProtection algorithmName="SHA-512" hashValue="P6pbEEH+FuCheNthl1cEBpFik378ojxPyyvR88sfQtoM6LeuMerobyLAj3rGrMWQPVhEEdwX2N/dUgMTmaQcTg==" saltValue="zUtGxHXk44IkAxiS0JZaPA==" spinCount="100000" sheet="1" objects="1" scenarios="1"/>
  <printOptions horizontalCentered="1"/>
  <pageMargins left="0.78740157480314965" right="0.59055118110236227" top="0.59055118110236227" bottom="0.98425196850393704" header="0.35433070866141736" footer="0.51181102362204722"/>
  <pageSetup paperSize="9" orientation="portrait" horizontalDpi="4294967292" verticalDpi="300"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BA54"/>
  <sheetViews>
    <sheetView showGridLines="0" showZeros="0" zoomScale="85" zoomScaleNormal="85" workbookViewId="0">
      <pane ySplit="11" topLeftCell="A12" activePane="bottomLeft" state="frozen"/>
      <selection activeCell="D8" sqref="D8"/>
      <selection pane="bottomLeft" activeCell="H22" sqref="H22"/>
    </sheetView>
  </sheetViews>
  <sheetFormatPr baseColWidth="10" defaultColWidth="11.453125" defaultRowHeight="12.5" x14ac:dyDescent="0.25"/>
  <cols>
    <col min="1" max="1" width="1.26953125" style="216" hidden="1" customWidth="1"/>
    <col min="2" max="2" width="3.26953125" style="216" customWidth="1"/>
    <col min="3" max="3" width="6.1796875" style="216" hidden="1" customWidth="1"/>
    <col min="4" max="4" width="3.7265625" style="216" bestFit="1" customWidth="1"/>
    <col min="5" max="7" width="3.7265625" style="216" customWidth="1"/>
    <col min="8" max="8" width="100.54296875" style="216" customWidth="1"/>
    <col min="9" max="9" width="1.7265625" style="216" customWidth="1"/>
    <col min="10" max="10" width="6" style="216" customWidth="1"/>
    <col min="11" max="12" width="6.26953125" style="216" customWidth="1"/>
    <col min="13" max="14" width="8.7265625" style="216" customWidth="1"/>
    <col min="15" max="15" width="6.26953125" style="216" customWidth="1"/>
    <col min="16" max="16" width="1.7265625" style="216" customWidth="1"/>
    <col min="17" max="17" width="3.453125" style="222" customWidth="1"/>
    <col min="18" max="18" width="4.1796875" style="222" customWidth="1"/>
    <col min="19" max="24" width="4.1796875" style="216" customWidth="1"/>
    <col min="25" max="25" width="1.7265625" style="216" customWidth="1"/>
    <col min="26" max="26" width="8" style="261" customWidth="1"/>
    <col min="27" max="27" width="4.26953125" style="216" hidden="1" customWidth="1"/>
    <col min="28" max="28" width="5.7265625" style="262" hidden="1" customWidth="1"/>
    <col min="29" max="31" width="3.453125" style="216" hidden="1" customWidth="1"/>
    <col min="32" max="33" width="3.453125" style="222" hidden="1" customWidth="1"/>
    <col min="34" max="34" width="3.1796875" style="216" hidden="1" customWidth="1"/>
    <col min="35" max="35" width="8.26953125" style="216" hidden="1" customWidth="1"/>
    <col min="36" max="47" width="11.453125" style="216" hidden="1" customWidth="1"/>
    <col min="48" max="48" width="11.54296875" style="216" hidden="1" customWidth="1"/>
    <col min="49" max="49" width="11.453125" style="216" hidden="1" customWidth="1"/>
    <col min="50" max="50" width="11.54296875" style="216" hidden="1" customWidth="1"/>
    <col min="51" max="51" width="11.453125" style="216" hidden="1" customWidth="1"/>
    <col min="52" max="52" width="2.26953125" style="216" hidden="1" customWidth="1"/>
    <col min="53" max="53" width="3.453125" style="216" hidden="1" customWidth="1"/>
    <col min="54" max="55" width="0" style="216" hidden="1" customWidth="1"/>
    <col min="56" max="16384" width="11.453125" style="216"/>
  </cols>
  <sheetData>
    <row r="1" spans="2:49" ht="6" customHeight="1" x14ac:dyDescent="0.25">
      <c r="B1" s="312"/>
      <c r="C1" s="286"/>
      <c r="D1" s="286"/>
      <c r="E1" s="286"/>
      <c r="F1" s="286"/>
      <c r="G1" s="286"/>
      <c r="H1" s="286"/>
      <c r="I1" s="286"/>
      <c r="J1" s="286"/>
      <c r="K1" s="286"/>
      <c r="L1" s="286"/>
      <c r="M1" s="286"/>
      <c r="N1" s="286"/>
      <c r="O1" s="286"/>
      <c r="P1" s="286"/>
      <c r="Q1" s="313"/>
      <c r="R1" s="313"/>
      <c r="S1" s="286"/>
      <c r="T1" s="286"/>
      <c r="U1" s="286"/>
      <c r="V1" s="286"/>
      <c r="W1" s="286"/>
      <c r="X1" s="411"/>
      <c r="Y1" s="379"/>
      <c r="Z1" s="380"/>
      <c r="AA1" s="212"/>
      <c r="AB1" s="214"/>
      <c r="AC1" s="212"/>
      <c r="AD1" s="212"/>
      <c r="AE1" s="212"/>
      <c r="AF1" s="215"/>
      <c r="AG1" s="215"/>
    </row>
    <row r="2" spans="2:49" ht="17.25" customHeight="1" x14ac:dyDescent="0.4">
      <c r="B2" s="264" t="s">
        <v>23</v>
      </c>
      <c r="C2" s="265"/>
      <c r="D2" s="266"/>
      <c r="E2" s="266"/>
      <c r="F2" s="266"/>
      <c r="G2" s="266"/>
      <c r="H2" s="266"/>
      <c r="I2" s="266"/>
      <c r="J2" s="266"/>
      <c r="K2" s="266"/>
      <c r="L2" s="266"/>
      <c r="M2" s="266"/>
      <c r="N2" s="266"/>
      <c r="O2" s="266"/>
      <c r="P2" s="267"/>
      <c r="Q2" s="268" t="str">
        <f>Persönliche_Daten!F8&amp;" "&amp;Persönliche_Daten!F2</f>
        <v>Januar 2026</v>
      </c>
      <c r="R2" s="269"/>
      <c r="S2" s="270"/>
      <c r="T2" s="270"/>
      <c r="U2" s="270"/>
      <c r="V2" s="270"/>
      <c r="W2" s="270"/>
      <c r="X2" s="271"/>
      <c r="Y2" s="374"/>
      <c r="Z2" s="375"/>
      <c r="AA2" s="217"/>
      <c r="AB2" s="219"/>
      <c r="AC2" s="220"/>
      <c r="AD2" s="220"/>
      <c r="AE2" s="220"/>
      <c r="AF2" s="221"/>
      <c r="AG2" s="221"/>
    </row>
    <row r="3" spans="2:49"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379"/>
      <c r="Z3" s="380"/>
      <c r="AA3" s="212"/>
      <c r="AB3" s="214"/>
      <c r="AC3" s="212"/>
      <c r="AD3" s="212"/>
      <c r="AE3" s="212"/>
      <c r="AF3" s="215"/>
      <c r="AG3" s="215"/>
    </row>
    <row r="4" spans="2:49"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379"/>
      <c r="Z4" s="380"/>
      <c r="AA4" s="212"/>
      <c r="AB4" s="214"/>
      <c r="AC4" s="212"/>
      <c r="AD4" s="212"/>
      <c r="AE4" s="212"/>
      <c r="AF4" s="215"/>
      <c r="AG4" s="215"/>
    </row>
    <row r="5" spans="2:49"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379"/>
      <c r="Z5" s="380"/>
      <c r="AA5" s="212"/>
      <c r="AB5" s="214"/>
      <c r="AC5" s="212"/>
      <c r="AD5" s="212"/>
      <c r="AE5" s="212"/>
      <c r="AF5" s="215"/>
      <c r="AG5" s="224"/>
    </row>
    <row r="6" spans="2:49"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384"/>
      <c r="Z6" s="385"/>
      <c r="AA6" s="225"/>
      <c r="AB6" s="227"/>
      <c r="AC6" s="225"/>
      <c r="AD6" s="225"/>
      <c r="AE6" s="225"/>
      <c r="AF6" s="225"/>
      <c r="AG6" s="228"/>
    </row>
    <row r="7" spans="2:49"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388"/>
      <c r="Z7" s="389"/>
      <c r="AA7" s="229"/>
      <c r="AB7" s="231"/>
      <c r="AC7" s="229"/>
      <c r="AD7" s="229"/>
      <c r="AE7" s="229"/>
      <c r="AF7" s="232"/>
      <c r="AG7" s="229"/>
    </row>
    <row r="8" spans="2:49" ht="15" customHeight="1" x14ac:dyDescent="0.25">
      <c r="B8" s="288" t="s">
        <v>15</v>
      </c>
      <c r="C8" s="289"/>
      <c r="D8" s="290"/>
      <c r="E8" s="290"/>
      <c r="F8" s="290"/>
      <c r="G8" s="290"/>
      <c r="H8" s="480">
        <f>Persönliche_Daten!D10</f>
        <v>0</v>
      </c>
      <c r="I8" s="481"/>
      <c r="J8" s="481"/>
      <c r="K8" s="481"/>
      <c r="L8" s="481"/>
      <c r="M8" s="207"/>
      <c r="N8" s="304" t="s">
        <v>37</v>
      </c>
      <c r="O8" s="305">
        <f>Jahresübersicht!H11</f>
        <v>0</v>
      </c>
      <c r="P8" s="282"/>
      <c r="Q8" s="301" t="s">
        <v>24</v>
      </c>
      <c r="R8" s="306">
        <f>Persönliche_Daten!G8</f>
        <v>0</v>
      </c>
      <c r="S8" s="306">
        <f>Persönliche_Daten!H8</f>
        <v>0</v>
      </c>
      <c r="T8" s="306">
        <f>Persönliche_Daten!I8</f>
        <v>0</v>
      </c>
      <c r="U8" s="306">
        <f>Persönliche_Daten!J8</f>
        <v>0</v>
      </c>
      <c r="V8" s="306">
        <f>Persönliche_Daten!K8</f>
        <v>0</v>
      </c>
      <c r="W8" s="306">
        <f>Persönliche_Daten!L8</f>
        <v>0</v>
      </c>
      <c r="X8" s="307">
        <f>Persönliche_Daten!M8</f>
        <v>0</v>
      </c>
      <c r="Y8" s="392"/>
      <c r="Z8" s="393"/>
      <c r="AA8" s="233"/>
      <c r="AB8" s="235"/>
      <c r="AC8" s="233"/>
      <c r="AD8" s="233"/>
      <c r="AE8" s="233"/>
      <c r="AF8" s="232"/>
      <c r="AG8" s="233"/>
    </row>
    <row r="9" spans="2:49"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379"/>
      <c r="Z9" s="380"/>
      <c r="AA9" s="212"/>
      <c r="AB9" s="214"/>
      <c r="AC9" s="212"/>
      <c r="AD9" s="212"/>
      <c r="AE9" s="212"/>
      <c r="AF9" s="215"/>
      <c r="AG9" s="215"/>
    </row>
    <row r="10" spans="2:49"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382"/>
      <c r="Z10" s="395" t="s">
        <v>38</v>
      </c>
      <c r="AA10" s="215"/>
      <c r="AB10" s="238"/>
      <c r="AC10" s="215"/>
      <c r="AD10" s="215"/>
      <c r="AE10" s="215"/>
      <c r="AF10" s="215"/>
      <c r="AG10" s="215"/>
    </row>
    <row r="11" spans="2:49" ht="36.75" customHeight="1" x14ac:dyDescent="0.25">
      <c r="B11" s="315" t="s">
        <v>17</v>
      </c>
      <c r="C11" s="295"/>
      <c r="D11" s="296"/>
      <c r="E11" s="316" t="s">
        <v>10</v>
      </c>
      <c r="F11" s="316" t="s">
        <v>2</v>
      </c>
      <c r="G11" s="316" t="s">
        <v>25</v>
      </c>
      <c r="H11" s="317" t="s">
        <v>18</v>
      </c>
      <c r="I11" s="318"/>
      <c r="J11" s="319" t="s">
        <v>11</v>
      </c>
      <c r="K11" s="320" t="s">
        <v>12</v>
      </c>
      <c r="L11" s="321" t="s">
        <v>110</v>
      </c>
      <c r="M11" s="296" t="s">
        <v>11</v>
      </c>
      <c r="N11" s="322" t="s">
        <v>12</v>
      </c>
      <c r="O11" s="323" t="s">
        <v>110</v>
      </c>
      <c r="P11" s="324"/>
      <c r="Q11" s="490" t="s">
        <v>20</v>
      </c>
      <c r="R11" s="491"/>
      <c r="S11" s="296"/>
      <c r="T11" s="296" t="s">
        <v>21</v>
      </c>
      <c r="U11" s="476" t="s">
        <v>111</v>
      </c>
      <c r="V11" s="476"/>
      <c r="W11" s="476" t="s">
        <v>22</v>
      </c>
      <c r="X11" s="477"/>
      <c r="Y11" s="387"/>
      <c r="Z11" s="397" t="s">
        <v>39</v>
      </c>
      <c r="AA11" s="228"/>
      <c r="AB11" s="241"/>
      <c r="AC11" s="228"/>
      <c r="AD11" s="228"/>
      <c r="AE11" s="228"/>
      <c r="AF11" s="242"/>
      <c r="AG11" s="242"/>
      <c r="AM11" s="243" t="s">
        <v>100</v>
      </c>
      <c r="AQ11" s="216" t="s">
        <v>91</v>
      </c>
      <c r="AU11" s="216" t="s">
        <v>90</v>
      </c>
      <c r="AV11" s="244" t="s">
        <v>84</v>
      </c>
      <c r="AW11" s="216" t="s">
        <v>86</v>
      </c>
    </row>
    <row r="12" spans="2:49"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282"/>
      <c r="Z12" s="366">
        <f>W48</f>
        <v>0</v>
      </c>
      <c r="AA12" s="223"/>
      <c r="AB12" s="246" t="s">
        <v>2</v>
      </c>
      <c r="AC12" s="223"/>
      <c r="AD12" s="223"/>
      <c r="AE12" s="223"/>
      <c r="AF12" s="236"/>
      <c r="AG12" s="236"/>
      <c r="AI12" s="247"/>
      <c r="AN12" s="248" t="s">
        <v>81</v>
      </c>
      <c r="AO12" s="248" t="s">
        <v>82</v>
      </c>
      <c r="AP12" s="248" t="s">
        <v>83</v>
      </c>
      <c r="AQ12" s="248" t="s">
        <v>84</v>
      </c>
      <c r="AR12" s="249" t="s">
        <v>81</v>
      </c>
      <c r="AS12" s="249" t="s">
        <v>82</v>
      </c>
      <c r="AT12" s="249" t="s">
        <v>83</v>
      </c>
      <c r="AU12" s="248" t="s">
        <v>84</v>
      </c>
      <c r="AV12" s="250" t="s">
        <v>22</v>
      </c>
      <c r="AW12" s="427" t="s">
        <v>85</v>
      </c>
    </row>
    <row r="13" spans="2:49" s="254" customFormat="1" ht="21.75" customHeight="1" x14ac:dyDescent="0.25">
      <c r="B13" s="328">
        <f>Persönliche_Daten!AB5</f>
        <v>46023</v>
      </c>
      <c r="C13" s="329">
        <f>WEEKDAY(B13)</f>
        <v>5</v>
      </c>
      <c r="D13" s="330">
        <f>Persönliche_Daten!AB5</f>
        <v>46023</v>
      </c>
      <c r="E13" s="263" t="s">
        <v>69</v>
      </c>
      <c r="F13" s="31"/>
      <c r="G13" s="31"/>
      <c r="H13" s="32" t="s">
        <v>70</v>
      </c>
      <c r="I13" s="251"/>
      <c r="J13" s="34"/>
      <c r="K13" s="33"/>
      <c r="L13" s="340">
        <f>(K13-J13)*24</f>
        <v>0</v>
      </c>
      <c r="M13" s="34"/>
      <c r="N13" s="34"/>
      <c r="O13" s="340">
        <f>(N13-M13)*24</f>
        <v>0</v>
      </c>
      <c r="P13" s="410"/>
      <c r="Q13" s="473">
        <f>IF(AW13&gt;0,0,IF(D13=Persönliche_Daten!$D$24,Persönliche_Daten!$H$24,IF(D13=Persönliche_Daten!$D$26,Persönliche_Daten!$H$26,IF(C13=2,Persönliche_Daten!$G$8,IF(C13=3,Persönliche_Daten!$H$8,IF(C13=4,Persönliche_Daten!$I$8,IF(C13=5,Persönliche_Daten!$J$8,IF(C13=6,Persönliche_Daten!$K$8))))))+IF(C13=7,Persönliche_Daten!$L$8,IF(C13=1,Persönliche_Daten!$M$8,0))))</f>
        <v>0</v>
      </c>
      <c r="R13" s="474"/>
      <c r="S13" s="475">
        <f>IF(F13&gt;" ",0,IF(G13&gt;" ",0,IF(AV13&gt;10,10,ROUND(AV13-AM13,2))))</f>
        <v>0</v>
      </c>
      <c r="T13" s="474"/>
      <c r="U13" s="468">
        <f>IF(OR(Q13&gt;0,S13&lt;&gt;0),ROUND(S13-Q13,2),0)</f>
        <v>0</v>
      </c>
      <c r="V13" s="472"/>
      <c r="W13" s="468">
        <f>ROUND(U13,2)</f>
        <v>0</v>
      </c>
      <c r="X13" s="469"/>
      <c r="Y13" s="341"/>
      <c r="Z13" s="342">
        <f>Z12+U13</f>
        <v>0</v>
      </c>
      <c r="AA13" s="412"/>
      <c r="AB13" s="413">
        <f>IF(F13="x",1,0)</f>
        <v>0</v>
      </c>
      <c r="AC13" s="412"/>
      <c r="AD13" s="412"/>
      <c r="AE13" s="412"/>
      <c r="AF13" s="467"/>
      <c r="AG13" s="467"/>
      <c r="AH13" s="414"/>
      <c r="AI13" s="414"/>
      <c r="AJ13" s="412"/>
      <c r="AM13" s="254">
        <f>IF(AND(K13&gt;0,M13=K13),Persönliche_Daten!$AI$5,0)</f>
        <v>0</v>
      </c>
      <c r="AN13" s="254">
        <f>IF(L13&lt;6.01,L13,0)</f>
        <v>0</v>
      </c>
      <c r="AO13" s="254">
        <f>IF(AND(L13&gt;6,L13&lt;9.01),L13-Persönliche_Daten!$AG$5,0)</f>
        <v>0</v>
      </c>
      <c r="AP13" s="254">
        <f>IF(L13&gt;9,L13-Persönliche_Daten!$AH$5,0)</f>
        <v>0</v>
      </c>
      <c r="AQ13" s="254">
        <f>IF(AN13&gt;0,AN13,IF(AO13&gt;0,AO13,IF(AP13&gt;0,AP13,0)))</f>
        <v>0</v>
      </c>
      <c r="AR13" s="254">
        <f>IF(O13&lt;6.01,O13,0)</f>
        <v>0</v>
      </c>
      <c r="AS13" s="254">
        <f>IF(AND(O13&gt;6,O13&lt;9.01),O13-Persönliche_Daten!$AG$5,0)</f>
        <v>0</v>
      </c>
      <c r="AT13" s="254">
        <f>IF(O13&gt;9,O13-Persönliche_Daten!$AH$5,0)</f>
        <v>0</v>
      </c>
      <c r="AU13" s="254">
        <f>IF(AR13&gt;0,AR13,IF(AS13&gt;0,AS13,IF(AT13&gt;0,AT13,0)))</f>
        <v>0</v>
      </c>
      <c r="AV13" s="254">
        <f>AQ13+AU13</f>
        <v>0</v>
      </c>
      <c r="AW13" s="254">
        <f>IF(E13&gt;" ",1,IF(F13&gt;" ",1,IF(G13&gt;" ",1,0)))</f>
        <v>1</v>
      </c>
    </row>
    <row r="14" spans="2:49" s="254" customFormat="1" ht="21.75" customHeight="1" x14ac:dyDescent="0.25">
      <c r="B14" s="328">
        <f>B13+1</f>
        <v>46024</v>
      </c>
      <c r="C14" s="329">
        <f>WEEKDAY(B14)</f>
        <v>6</v>
      </c>
      <c r="D14" s="330">
        <f>D13+1</f>
        <v>46024</v>
      </c>
      <c r="E14" s="263"/>
      <c r="F14" s="31"/>
      <c r="G14" s="31"/>
      <c r="H14" s="32"/>
      <c r="I14" s="251"/>
      <c r="J14" s="33"/>
      <c r="K14" s="33"/>
      <c r="L14" s="340">
        <f t="shared" ref="L14:L43" si="0">(K14-J14)*24</f>
        <v>0</v>
      </c>
      <c r="M14" s="34"/>
      <c r="N14" s="34"/>
      <c r="O14" s="340">
        <f t="shared" ref="O14:O43" si="1">(N14-M14)*24</f>
        <v>0</v>
      </c>
      <c r="P14" s="410"/>
      <c r="Q14" s="473">
        <f>IF(AW14&gt;0,0,IF(D14=Persönliche_Daten!$D$24,Persönliche_Daten!$H$24,IF(D14=Persönliche_Daten!$D$26,Persönliche_Daten!$H$26,IF(C14=2,Persönliche_Daten!$G$8,IF(C14=3,Persönliche_Daten!$H$8,IF(C14=4,Persönliche_Daten!$I$8,IF(C14=5,Persönliche_Daten!$J$8,IF(C14=6,Persönliche_Daten!$K$8))))))+IF(C14=7,Persönliche_Daten!$L$8,IF(C14=1,Persönliche_Daten!$M$8,0))))</f>
        <v>0</v>
      </c>
      <c r="R14" s="474"/>
      <c r="S14" s="475">
        <f t="shared" ref="S14:S43" si="2">IF(F14&gt;" ",0,IF(G14&gt;" ",0,IF(AV14&gt;10,10,ROUND(AV14-AM14,2))))</f>
        <v>0</v>
      </c>
      <c r="T14" s="474"/>
      <c r="U14" s="468">
        <f>IF(OR(Q14&gt;0,S14&lt;&gt;0),ROUND(S14-Q14,2),0)</f>
        <v>0</v>
      </c>
      <c r="V14" s="472"/>
      <c r="W14" s="468">
        <f>ROUND(U14+W13,2)</f>
        <v>0</v>
      </c>
      <c r="X14" s="469"/>
      <c r="Y14" s="341"/>
      <c r="Z14" s="342">
        <f>Z13+U14</f>
        <v>0</v>
      </c>
      <c r="AA14" s="412"/>
      <c r="AB14" s="413">
        <f t="shared" ref="AB14:AB43" si="3">IF(F14="x",1,0)</f>
        <v>0</v>
      </c>
      <c r="AC14" s="412"/>
      <c r="AD14" s="412"/>
      <c r="AE14" s="412"/>
      <c r="AF14" s="467"/>
      <c r="AG14" s="467"/>
      <c r="AH14" s="414"/>
      <c r="AI14" s="414"/>
      <c r="AJ14" s="412"/>
      <c r="AM14" s="254">
        <f>IF(AND(K14&gt;0,M14=K14),Persönliche_Daten!$AI$5,0)</f>
        <v>0</v>
      </c>
      <c r="AN14" s="254">
        <f t="shared" ref="AN14:AN43" si="4">IF(L14&lt;6.01,L14,0)</f>
        <v>0</v>
      </c>
      <c r="AO14" s="254">
        <f>IF(AND(L14&gt;6,L14&lt;9.01),L14-Persönliche_Daten!$AG$5,0)</f>
        <v>0</v>
      </c>
      <c r="AP14" s="254">
        <f>IF(L14&gt;9,L14-Persönliche_Daten!$AH$5,0)</f>
        <v>0</v>
      </c>
      <c r="AQ14" s="254">
        <f t="shared" ref="AQ14:AQ43" si="5">IF(AN14&gt;0,AN14,IF(AO14&gt;0,AO14,IF(AP14&gt;0,AP14,0)))</f>
        <v>0</v>
      </c>
      <c r="AR14" s="254">
        <f t="shared" ref="AR14:AR43" si="6">IF(O14&lt;6.01,O14,0)</f>
        <v>0</v>
      </c>
      <c r="AS14" s="254">
        <f>IF(AND(O14&gt;6,O14&lt;9.01),O14-Persönliche_Daten!$AG$5,0)</f>
        <v>0</v>
      </c>
      <c r="AT14" s="254">
        <f>IF(O14&gt;9,O14-Persönliche_Daten!$AH$5,0)</f>
        <v>0</v>
      </c>
      <c r="AU14" s="254">
        <f t="shared" ref="AU14:AU43" si="7">IF(AR14&gt;0,AR14,IF(AS14&gt;0,AS14,IF(AT14&gt;0,AT14,0)))</f>
        <v>0</v>
      </c>
      <c r="AV14" s="254">
        <f t="shared" ref="AV14:AV43" si="8">AQ14+AU14</f>
        <v>0</v>
      </c>
      <c r="AW14" s="254">
        <f t="shared" ref="AW14:AW43" si="9">IF(E14&gt;" ",1,IF(F14&gt;" ",1,IF(G14&gt;" ",1,0)))</f>
        <v>0</v>
      </c>
    </row>
    <row r="15" spans="2:49" s="254" customFormat="1" ht="21.75" customHeight="1" x14ac:dyDescent="0.25">
      <c r="B15" s="328">
        <f t="shared" ref="B15:B43" si="10">B14+1</f>
        <v>46025</v>
      </c>
      <c r="C15" s="329">
        <f t="shared" ref="C15:C43" si="11">WEEKDAY(B15)</f>
        <v>7</v>
      </c>
      <c r="D15" s="330">
        <f t="shared" ref="D15:D43" si="12">D14+1</f>
        <v>46025</v>
      </c>
      <c r="E15" s="263"/>
      <c r="F15" s="31"/>
      <c r="G15" s="31"/>
      <c r="H15" s="32"/>
      <c r="I15" s="251"/>
      <c r="J15" s="33"/>
      <c r="K15" s="33"/>
      <c r="L15" s="340">
        <f t="shared" si="0"/>
        <v>0</v>
      </c>
      <c r="M15" s="34"/>
      <c r="N15" s="34"/>
      <c r="O15" s="340">
        <f t="shared" si="1"/>
        <v>0</v>
      </c>
      <c r="P15" s="410"/>
      <c r="Q15" s="473">
        <f>IF(AW15&gt;0,0,IF(D15=Persönliche_Daten!$D$24,Persönliche_Daten!$H$24,IF(D15=Persönliche_Daten!$D$26,Persönliche_Daten!$H$26,IF(C15=2,Persönliche_Daten!$G$8,IF(C15=3,Persönliche_Daten!$H$8,IF(C15=4,Persönliche_Daten!$I$8,IF(C15=5,Persönliche_Daten!$J$8,IF(C15=6,Persönliche_Daten!$K$8))))))+IF(C15=7,Persönliche_Daten!$L$8,IF(C15=1,Persönliche_Daten!$M$8,0))))</f>
        <v>0</v>
      </c>
      <c r="R15" s="474"/>
      <c r="S15" s="475">
        <f t="shared" si="2"/>
        <v>0</v>
      </c>
      <c r="T15" s="474"/>
      <c r="U15" s="468">
        <f t="shared" ref="U15:U43" si="13">IF(OR(Q15&gt;0,S15&lt;&gt;0),ROUND(S15-Q15,2),0)</f>
        <v>0</v>
      </c>
      <c r="V15" s="472"/>
      <c r="W15" s="468">
        <f>ROUND(U15+W14,2)</f>
        <v>0</v>
      </c>
      <c r="X15" s="469"/>
      <c r="Y15" s="341"/>
      <c r="Z15" s="342">
        <f t="shared" ref="Z15:Z43" si="14">Z14+U15</f>
        <v>0</v>
      </c>
      <c r="AA15" s="412"/>
      <c r="AB15" s="413">
        <f t="shared" si="3"/>
        <v>0</v>
      </c>
      <c r="AC15" s="412"/>
      <c r="AD15" s="412"/>
      <c r="AE15" s="412"/>
      <c r="AF15" s="467"/>
      <c r="AG15" s="467"/>
      <c r="AH15" s="414"/>
      <c r="AI15" s="414"/>
      <c r="AM15" s="254">
        <f>IF(AND(K15&gt;0,M15=K15),Persönliche_Daten!$AI$5,0)</f>
        <v>0</v>
      </c>
      <c r="AN15" s="254">
        <f t="shared" si="4"/>
        <v>0</v>
      </c>
      <c r="AO15" s="254">
        <f>IF(AND(L15&gt;6,L15&lt;9.01),L15-Persönliche_Daten!$AG$5,0)</f>
        <v>0</v>
      </c>
      <c r="AP15" s="254">
        <f>IF(L15&gt;9,L15-Persönliche_Daten!$AH$5,0)</f>
        <v>0</v>
      </c>
      <c r="AQ15" s="254">
        <f t="shared" si="5"/>
        <v>0</v>
      </c>
      <c r="AR15" s="254">
        <f t="shared" si="6"/>
        <v>0</v>
      </c>
      <c r="AS15" s="254">
        <f>IF(AND(O15&gt;6,O15&lt;9.01),O15-Persönliche_Daten!$AG$5,0)</f>
        <v>0</v>
      </c>
      <c r="AT15" s="254">
        <f>IF(O15&gt;9,O15-Persönliche_Daten!$AH$5,0)</f>
        <v>0</v>
      </c>
      <c r="AU15" s="254">
        <f t="shared" si="7"/>
        <v>0</v>
      </c>
      <c r="AV15" s="254">
        <f t="shared" si="8"/>
        <v>0</v>
      </c>
      <c r="AW15" s="254">
        <f t="shared" si="9"/>
        <v>0</v>
      </c>
    </row>
    <row r="16" spans="2:49" s="254" customFormat="1" ht="21.75" customHeight="1" x14ac:dyDescent="0.25">
      <c r="B16" s="328">
        <f t="shared" si="10"/>
        <v>46026</v>
      </c>
      <c r="C16" s="329">
        <f t="shared" si="11"/>
        <v>1</v>
      </c>
      <c r="D16" s="330">
        <f t="shared" si="12"/>
        <v>46026</v>
      </c>
      <c r="E16" s="263"/>
      <c r="F16" s="31"/>
      <c r="G16" s="31"/>
      <c r="H16" s="32"/>
      <c r="I16" s="251"/>
      <c r="J16" s="33"/>
      <c r="K16" s="33"/>
      <c r="L16" s="340">
        <f t="shared" si="0"/>
        <v>0</v>
      </c>
      <c r="M16" s="34"/>
      <c r="N16" s="34"/>
      <c r="O16" s="340">
        <f t="shared" si="1"/>
        <v>0</v>
      </c>
      <c r="P16" s="410"/>
      <c r="Q16" s="473">
        <f>IF(AW16&gt;0,0,IF(D16=Persönliche_Daten!$D$24,Persönliche_Daten!$H$24,IF(D16=Persönliche_Daten!$D$26,Persönliche_Daten!$H$26,IF(C16=2,Persönliche_Daten!$G$8,IF(C16=3,Persönliche_Daten!$H$8,IF(C16=4,Persönliche_Daten!$I$8,IF(C16=5,Persönliche_Daten!$J$8,IF(C16=6,Persönliche_Daten!$K$8))))))+IF(C16=7,Persönliche_Daten!$L$8,IF(C16=1,Persönliche_Daten!$M$8,0))))</f>
        <v>0</v>
      </c>
      <c r="R16" s="474"/>
      <c r="S16" s="475">
        <f t="shared" si="2"/>
        <v>0</v>
      </c>
      <c r="T16" s="474"/>
      <c r="U16" s="468">
        <f t="shared" si="13"/>
        <v>0</v>
      </c>
      <c r="V16" s="472"/>
      <c r="W16" s="468">
        <f>ROUND(U16+W15,2)</f>
        <v>0</v>
      </c>
      <c r="X16" s="469"/>
      <c r="Y16" s="341"/>
      <c r="Z16" s="342">
        <f t="shared" si="14"/>
        <v>0</v>
      </c>
      <c r="AA16" s="412"/>
      <c r="AB16" s="413">
        <f t="shared" si="3"/>
        <v>0</v>
      </c>
      <c r="AC16" s="412"/>
      <c r="AD16" s="412"/>
      <c r="AE16" s="412"/>
      <c r="AF16" s="467"/>
      <c r="AG16" s="467"/>
      <c r="AH16" s="414"/>
      <c r="AI16" s="414"/>
      <c r="AM16" s="254">
        <f>IF(AND(K16&gt;0,M16=K16),Persönliche_Daten!$AI$5,0)</f>
        <v>0</v>
      </c>
      <c r="AN16" s="254">
        <f t="shared" si="4"/>
        <v>0</v>
      </c>
      <c r="AO16" s="254">
        <f>IF(AND(L16&gt;6,L16&lt;9.01),L16-Persönliche_Daten!$AG$5,0)</f>
        <v>0</v>
      </c>
      <c r="AP16" s="254">
        <f>IF(L16&gt;9,L16-Persönliche_Daten!$AH$5,0)</f>
        <v>0</v>
      </c>
      <c r="AQ16" s="254">
        <f t="shared" si="5"/>
        <v>0</v>
      </c>
      <c r="AR16" s="254">
        <f t="shared" si="6"/>
        <v>0</v>
      </c>
      <c r="AS16" s="254">
        <f>IF(AND(O16&gt;6,O16&lt;9.01),O16-Persönliche_Daten!$AG$5,0)</f>
        <v>0</v>
      </c>
      <c r="AT16" s="254">
        <f>IF(O16&gt;9,O16-Persönliche_Daten!$AH$5,0)</f>
        <v>0</v>
      </c>
      <c r="AU16" s="254">
        <f t="shared" si="7"/>
        <v>0</v>
      </c>
      <c r="AV16" s="254">
        <f t="shared" si="8"/>
        <v>0</v>
      </c>
      <c r="AW16" s="254">
        <f t="shared" si="9"/>
        <v>0</v>
      </c>
    </row>
    <row r="17" spans="2:49" s="254" customFormat="1" ht="21.75" customHeight="1" x14ac:dyDescent="0.25">
      <c r="B17" s="328">
        <f t="shared" si="10"/>
        <v>46027</v>
      </c>
      <c r="C17" s="329">
        <f t="shared" si="11"/>
        <v>2</v>
      </c>
      <c r="D17" s="330">
        <f t="shared" si="12"/>
        <v>46027</v>
      </c>
      <c r="E17" s="263"/>
      <c r="F17" s="31"/>
      <c r="G17" s="31"/>
      <c r="H17" s="32"/>
      <c r="I17" s="251"/>
      <c r="J17" s="33"/>
      <c r="K17" s="33"/>
      <c r="L17" s="340">
        <f t="shared" si="0"/>
        <v>0</v>
      </c>
      <c r="M17" s="34"/>
      <c r="N17" s="34"/>
      <c r="O17" s="340">
        <f t="shared" si="1"/>
        <v>0</v>
      </c>
      <c r="P17" s="410"/>
      <c r="Q17" s="473">
        <f>IF(AW17&gt;0,0,IF(D17=Persönliche_Daten!$D$24,Persönliche_Daten!$H$24,IF(D17=Persönliche_Daten!$D$26,Persönliche_Daten!$H$26,IF(C17=2,Persönliche_Daten!$G$8,IF(C17=3,Persönliche_Daten!$H$8,IF(C17=4,Persönliche_Daten!$I$8,IF(C17=5,Persönliche_Daten!$J$8,IF(C17=6,Persönliche_Daten!$K$8))))))+IF(C17=7,Persönliche_Daten!$L$8,IF(C17=1,Persönliche_Daten!$M$8,0))))</f>
        <v>0</v>
      </c>
      <c r="R17" s="474"/>
      <c r="S17" s="475">
        <f t="shared" si="2"/>
        <v>0</v>
      </c>
      <c r="T17" s="474"/>
      <c r="U17" s="468">
        <f t="shared" si="13"/>
        <v>0</v>
      </c>
      <c r="V17" s="472"/>
      <c r="W17" s="468">
        <f>ROUND(U17+W16,2)</f>
        <v>0</v>
      </c>
      <c r="X17" s="469"/>
      <c r="Y17" s="341"/>
      <c r="Z17" s="342">
        <f t="shared" si="14"/>
        <v>0</v>
      </c>
      <c r="AA17" s="412"/>
      <c r="AB17" s="413">
        <f t="shared" si="3"/>
        <v>0</v>
      </c>
      <c r="AC17" s="412"/>
      <c r="AD17" s="412"/>
      <c r="AE17" s="412"/>
      <c r="AF17" s="467"/>
      <c r="AG17" s="467"/>
      <c r="AH17" s="414"/>
      <c r="AI17" s="414"/>
      <c r="AM17" s="254">
        <f>IF(AND(K17&gt;0,M17=K17),Persönliche_Daten!$AI$5,0)</f>
        <v>0</v>
      </c>
      <c r="AN17" s="254">
        <f t="shared" si="4"/>
        <v>0</v>
      </c>
      <c r="AO17" s="254">
        <f>IF(AND(L17&gt;6,L17&lt;9.01),L17-Persönliche_Daten!$AG$5,0)</f>
        <v>0</v>
      </c>
      <c r="AP17" s="254">
        <f>IF(L17&gt;9,L17-Persönliche_Daten!$AH$5,0)</f>
        <v>0</v>
      </c>
      <c r="AQ17" s="254">
        <f t="shared" si="5"/>
        <v>0</v>
      </c>
      <c r="AR17" s="254">
        <f t="shared" si="6"/>
        <v>0</v>
      </c>
      <c r="AS17" s="254">
        <f>IF(AND(O17&gt;6,O17&lt;9.01),O17-Persönliche_Daten!$AG$5,0)</f>
        <v>0</v>
      </c>
      <c r="AT17" s="254">
        <f>IF(O17&gt;9,O17-Persönliche_Daten!$AH$5,0)</f>
        <v>0</v>
      </c>
      <c r="AU17" s="254">
        <f t="shared" si="7"/>
        <v>0</v>
      </c>
      <c r="AV17" s="254">
        <f t="shared" si="8"/>
        <v>0</v>
      </c>
      <c r="AW17" s="254">
        <f t="shared" si="9"/>
        <v>0</v>
      </c>
    </row>
    <row r="18" spans="2:49" s="254" customFormat="1" ht="21.75" customHeight="1" x14ac:dyDescent="0.25">
      <c r="B18" s="328">
        <f t="shared" si="10"/>
        <v>46028</v>
      </c>
      <c r="C18" s="329">
        <f t="shared" si="11"/>
        <v>3</v>
      </c>
      <c r="D18" s="330">
        <f t="shared" si="12"/>
        <v>46028</v>
      </c>
      <c r="E18" s="263" t="s">
        <v>69</v>
      </c>
      <c r="F18" s="31"/>
      <c r="G18" s="31"/>
      <c r="H18" s="32" t="s">
        <v>71</v>
      </c>
      <c r="I18" s="251"/>
      <c r="J18" s="33"/>
      <c r="K18" s="33"/>
      <c r="L18" s="340">
        <f t="shared" si="0"/>
        <v>0</v>
      </c>
      <c r="M18" s="34"/>
      <c r="N18" s="34"/>
      <c r="O18" s="340">
        <f t="shared" si="1"/>
        <v>0</v>
      </c>
      <c r="P18" s="410"/>
      <c r="Q18" s="473">
        <f>IF(AW18&gt;0,0,IF(D18=Persönliche_Daten!$D$24,Persönliche_Daten!$H$24,IF(D18=Persönliche_Daten!$D$26,Persönliche_Daten!$H$26,IF(C18=2,Persönliche_Daten!$G$8,IF(C18=3,Persönliche_Daten!$H$8,IF(C18=4,Persönliche_Daten!$I$8,IF(C18=5,Persönliche_Daten!$J$8,IF(C18=6,Persönliche_Daten!$K$8))))))+IF(C18=7,Persönliche_Daten!$L$8,IF(C18=1,Persönliche_Daten!$M$8,0))))</f>
        <v>0</v>
      </c>
      <c r="R18" s="474"/>
      <c r="S18" s="475">
        <f t="shared" si="2"/>
        <v>0</v>
      </c>
      <c r="T18" s="474"/>
      <c r="U18" s="468">
        <f t="shared" si="13"/>
        <v>0</v>
      </c>
      <c r="V18" s="472"/>
      <c r="W18" s="468">
        <f>ROUND(U18+W17,2)</f>
        <v>0</v>
      </c>
      <c r="X18" s="469"/>
      <c r="Y18" s="341"/>
      <c r="Z18" s="342">
        <f t="shared" si="14"/>
        <v>0</v>
      </c>
      <c r="AA18" s="412"/>
      <c r="AB18" s="413">
        <f t="shared" si="3"/>
        <v>0</v>
      </c>
      <c r="AC18" s="412"/>
      <c r="AD18" s="412"/>
      <c r="AE18" s="412"/>
      <c r="AF18" s="467"/>
      <c r="AG18" s="467"/>
      <c r="AH18" s="414"/>
      <c r="AI18" s="414"/>
      <c r="AM18" s="254">
        <f>IF(AND(K18&gt;0,M18=K18),Persönliche_Daten!$AI$5,0)</f>
        <v>0</v>
      </c>
      <c r="AN18" s="254">
        <f t="shared" si="4"/>
        <v>0</v>
      </c>
      <c r="AO18" s="254">
        <f>IF(AND(L18&gt;6,L18&lt;9.01),L18-Persönliche_Daten!$AG$5,0)</f>
        <v>0</v>
      </c>
      <c r="AP18" s="254">
        <f>IF(L18&gt;9,L18-Persönliche_Daten!$AH$5,0)</f>
        <v>0</v>
      </c>
      <c r="AQ18" s="254">
        <f t="shared" si="5"/>
        <v>0</v>
      </c>
      <c r="AR18" s="254">
        <f t="shared" si="6"/>
        <v>0</v>
      </c>
      <c r="AS18" s="254">
        <f>IF(AND(O18&gt;6,O18&lt;9.01),O18-Persönliche_Daten!$AG$5,0)</f>
        <v>0</v>
      </c>
      <c r="AT18" s="254">
        <f>IF(O18&gt;9,O18-Persönliche_Daten!$AH$5,0)</f>
        <v>0</v>
      </c>
      <c r="AU18" s="254">
        <f t="shared" si="7"/>
        <v>0</v>
      </c>
      <c r="AV18" s="254">
        <f t="shared" si="8"/>
        <v>0</v>
      </c>
      <c r="AW18" s="254">
        <f t="shared" si="9"/>
        <v>1</v>
      </c>
    </row>
    <row r="19" spans="2:49" s="254" customFormat="1" ht="21.75" customHeight="1" x14ac:dyDescent="0.25">
      <c r="B19" s="328">
        <f t="shared" si="10"/>
        <v>46029</v>
      </c>
      <c r="C19" s="329">
        <f t="shared" si="11"/>
        <v>4</v>
      </c>
      <c r="D19" s="330">
        <f t="shared" si="12"/>
        <v>46029</v>
      </c>
      <c r="E19" s="263"/>
      <c r="F19" s="31"/>
      <c r="G19" s="31"/>
      <c r="H19" s="32"/>
      <c r="I19" s="251"/>
      <c r="J19" s="33"/>
      <c r="K19" s="33"/>
      <c r="L19" s="340">
        <f t="shared" si="0"/>
        <v>0</v>
      </c>
      <c r="M19" s="34"/>
      <c r="N19" s="34"/>
      <c r="O19" s="340">
        <f t="shared" si="1"/>
        <v>0</v>
      </c>
      <c r="P19" s="410"/>
      <c r="Q19" s="473">
        <f>IF(AW19&gt;0,0,IF(D19=Persönliche_Daten!$D$24,Persönliche_Daten!$H$24,IF(D19=Persönliche_Daten!$D$26,Persönliche_Daten!$H$26,IF(C19=2,Persönliche_Daten!$G$8,IF(C19=3,Persönliche_Daten!$H$8,IF(C19=4,Persönliche_Daten!$I$8,IF(C19=5,Persönliche_Daten!$J$8,IF(C19=6,Persönliche_Daten!$K$8))))))+IF(C19=7,Persönliche_Daten!$L$8,IF(C19=1,Persönliche_Daten!$M$8,0))))</f>
        <v>0</v>
      </c>
      <c r="R19" s="474"/>
      <c r="S19" s="475">
        <f t="shared" si="2"/>
        <v>0</v>
      </c>
      <c r="T19" s="474"/>
      <c r="U19" s="468">
        <f t="shared" si="13"/>
        <v>0</v>
      </c>
      <c r="V19" s="472"/>
      <c r="W19" s="468">
        <f t="shared" ref="W19:W43" si="15">ROUND(U19+W18,2)</f>
        <v>0</v>
      </c>
      <c r="X19" s="469"/>
      <c r="Y19" s="341"/>
      <c r="Z19" s="342">
        <f t="shared" si="14"/>
        <v>0</v>
      </c>
      <c r="AA19" s="412"/>
      <c r="AB19" s="413">
        <f t="shared" si="3"/>
        <v>0</v>
      </c>
      <c r="AC19" s="412"/>
      <c r="AD19" s="412"/>
      <c r="AE19" s="412"/>
      <c r="AF19" s="467"/>
      <c r="AG19" s="467"/>
      <c r="AI19" s="414"/>
      <c r="AM19" s="254">
        <f>IF(AND(K19&gt;0,M19=K19),Persönliche_Daten!$AI$5,0)</f>
        <v>0</v>
      </c>
      <c r="AN19" s="254">
        <f t="shared" si="4"/>
        <v>0</v>
      </c>
      <c r="AO19" s="254">
        <f>IF(AND(L19&gt;6,L19&lt;9.01),L19-Persönliche_Daten!$AG$5,0)</f>
        <v>0</v>
      </c>
      <c r="AP19" s="254">
        <f>IF(L19&gt;9,L19-Persönliche_Daten!$AH$5,0)</f>
        <v>0</v>
      </c>
      <c r="AQ19" s="254">
        <f t="shared" si="5"/>
        <v>0</v>
      </c>
      <c r="AR19" s="254">
        <f t="shared" si="6"/>
        <v>0</v>
      </c>
      <c r="AS19" s="254">
        <f>IF(AND(O19&gt;6,O19&lt;9.01),O19-Persönliche_Daten!$AG$5,0)</f>
        <v>0</v>
      </c>
      <c r="AT19" s="254">
        <f>IF(O19&gt;9,O19-Persönliche_Daten!$AH$5,0)</f>
        <v>0</v>
      </c>
      <c r="AU19" s="254">
        <f t="shared" si="7"/>
        <v>0</v>
      </c>
      <c r="AV19" s="254">
        <f t="shared" si="8"/>
        <v>0</v>
      </c>
      <c r="AW19" s="254">
        <f t="shared" si="9"/>
        <v>0</v>
      </c>
    </row>
    <row r="20" spans="2:49" s="254" customFormat="1" ht="21.75" customHeight="1" x14ac:dyDescent="0.25">
      <c r="B20" s="328">
        <f t="shared" si="10"/>
        <v>46030</v>
      </c>
      <c r="C20" s="329">
        <f t="shared" si="11"/>
        <v>5</v>
      </c>
      <c r="D20" s="330">
        <f t="shared" si="12"/>
        <v>46030</v>
      </c>
      <c r="E20" s="263"/>
      <c r="F20" s="31"/>
      <c r="G20" s="31"/>
      <c r="H20" s="32"/>
      <c r="I20" s="251"/>
      <c r="J20" s="33"/>
      <c r="K20" s="33"/>
      <c r="L20" s="340">
        <f t="shared" si="0"/>
        <v>0</v>
      </c>
      <c r="M20" s="34"/>
      <c r="N20" s="34"/>
      <c r="O20" s="340">
        <f t="shared" si="1"/>
        <v>0</v>
      </c>
      <c r="P20" s="410"/>
      <c r="Q20" s="473">
        <f>IF(AW20&gt;0,0,IF(D20=Persönliche_Daten!$D$24,Persönliche_Daten!$H$24,IF(D20=Persönliche_Daten!$D$26,Persönliche_Daten!$H$26,IF(C20=2,Persönliche_Daten!$G$8,IF(C20=3,Persönliche_Daten!$H$8,IF(C20=4,Persönliche_Daten!$I$8,IF(C20=5,Persönliche_Daten!$J$8,IF(C20=6,Persönliche_Daten!$K$8))))))+IF(C20=7,Persönliche_Daten!$L$8,IF(C20=1,Persönliche_Daten!$M$8,0))))</f>
        <v>0</v>
      </c>
      <c r="R20" s="474"/>
      <c r="S20" s="475">
        <f t="shared" si="2"/>
        <v>0</v>
      </c>
      <c r="T20" s="474"/>
      <c r="U20" s="468">
        <f t="shared" si="13"/>
        <v>0</v>
      </c>
      <c r="V20" s="472"/>
      <c r="W20" s="468">
        <f t="shared" si="15"/>
        <v>0</v>
      </c>
      <c r="X20" s="469"/>
      <c r="Y20" s="341"/>
      <c r="Z20" s="342">
        <f t="shared" si="14"/>
        <v>0</v>
      </c>
      <c r="AA20" s="412"/>
      <c r="AB20" s="413">
        <f t="shared" si="3"/>
        <v>0</v>
      </c>
      <c r="AC20" s="412"/>
      <c r="AD20" s="412"/>
      <c r="AE20" s="412"/>
      <c r="AF20" s="467"/>
      <c r="AG20" s="467"/>
      <c r="AI20" s="414"/>
      <c r="AM20" s="254">
        <f>IF(AND(K20&gt;0,M20=K20),Persönliche_Daten!$AI$5,0)</f>
        <v>0</v>
      </c>
      <c r="AN20" s="254">
        <f t="shared" si="4"/>
        <v>0</v>
      </c>
      <c r="AO20" s="254">
        <f>IF(AND(L20&gt;6,L20&lt;9.01),L20-Persönliche_Daten!$AG$5,0)</f>
        <v>0</v>
      </c>
      <c r="AP20" s="254">
        <f>IF(L20&gt;9,L20-Persönliche_Daten!$AH$5,0)</f>
        <v>0</v>
      </c>
      <c r="AQ20" s="254">
        <f t="shared" si="5"/>
        <v>0</v>
      </c>
      <c r="AR20" s="254">
        <f t="shared" si="6"/>
        <v>0</v>
      </c>
      <c r="AS20" s="254">
        <f>IF(AND(O20&gt;6,O20&lt;9.01),O20-Persönliche_Daten!$AG$5,0)</f>
        <v>0</v>
      </c>
      <c r="AT20" s="254">
        <f>IF(O20&gt;9,O20-Persönliche_Daten!$AH$5,0)</f>
        <v>0</v>
      </c>
      <c r="AU20" s="254">
        <f t="shared" si="7"/>
        <v>0</v>
      </c>
      <c r="AV20" s="254">
        <f t="shared" si="8"/>
        <v>0</v>
      </c>
      <c r="AW20" s="254">
        <f t="shared" si="9"/>
        <v>0</v>
      </c>
    </row>
    <row r="21" spans="2:49" s="254" customFormat="1" ht="21.75" customHeight="1" x14ac:dyDescent="0.25">
      <c r="B21" s="328">
        <f t="shared" si="10"/>
        <v>46031</v>
      </c>
      <c r="C21" s="329">
        <f t="shared" si="11"/>
        <v>6</v>
      </c>
      <c r="D21" s="330">
        <f t="shared" si="12"/>
        <v>46031</v>
      </c>
      <c r="E21" s="263"/>
      <c r="F21" s="31"/>
      <c r="G21" s="31"/>
      <c r="H21" s="32"/>
      <c r="I21" s="251"/>
      <c r="J21" s="33"/>
      <c r="K21" s="33"/>
      <c r="L21" s="340">
        <f t="shared" si="0"/>
        <v>0</v>
      </c>
      <c r="M21" s="34"/>
      <c r="N21" s="34"/>
      <c r="O21" s="340">
        <f t="shared" si="1"/>
        <v>0</v>
      </c>
      <c r="P21" s="410"/>
      <c r="Q21" s="473">
        <f>IF(AW21&gt;0,0,IF(D21=Persönliche_Daten!$D$24,Persönliche_Daten!$H$24,IF(D21=Persönliche_Daten!$D$26,Persönliche_Daten!$H$26,IF(C21=2,Persönliche_Daten!$G$8,IF(C21=3,Persönliche_Daten!$H$8,IF(C21=4,Persönliche_Daten!$I$8,IF(C21=5,Persönliche_Daten!$J$8,IF(C21=6,Persönliche_Daten!$K$8))))))+IF(C21=7,Persönliche_Daten!$L$8,IF(C21=1,Persönliche_Daten!$M$8,0))))</f>
        <v>0</v>
      </c>
      <c r="R21" s="474"/>
      <c r="S21" s="475">
        <f t="shared" si="2"/>
        <v>0</v>
      </c>
      <c r="T21" s="474"/>
      <c r="U21" s="468">
        <f t="shared" si="13"/>
        <v>0</v>
      </c>
      <c r="V21" s="472"/>
      <c r="W21" s="468">
        <f t="shared" si="15"/>
        <v>0</v>
      </c>
      <c r="X21" s="469"/>
      <c r="Y21" s="341"/>
      <c r="Z21" s="342">
        <f t="shared" si="14"/>
        <v>0</v>
      </c>
      <c r="AA21" s="412"/>
      <c r="AB21" s="413">
        <f t="shared" si="3"/>
        <v>0</v>
      </c>
      <c r="AC21" s="412"/>
      <c r="AD21" s="412"/>
      <c r="AE21" s="412"/>
      <c r="AF21" s="467"/>
      <c r="AG21" s="467"/>
      <c r="AI21" s="414"/>
      <c r="AM21" s="254">
        <f>IF(AND(K21&gt;0,M21=K21),Persönliche_Daten!$AI$5,0)</f>
        <v>0</v>
      </c>
      <c r="AN21" s="254">
        <f t="shared" si="4"/>
        <v>0</v>
      </c>
      <c r="AO21" s="254">
        <f>IF(AND(L21&gt;6,L21&lt;9.01),L21-Persönliche_Daten!$AG$5,0)</f>
        <v>0</v>
      </c>
      <c r="AP21" s="254">
        <f>IF(L21&gt;9,L21-Persönliche_Daten!$AH$5,0)</f>
        <v>0</v>
      </c>
      <c r="AQ21" s="254">
        <f t="shared" si="5"/>
        <v>0</v>
      </c>
      <c r="AR21" s="254">
        <f t="shared" si="6"/>
        <v>0</v>
      </c>
      <c r="AS21" s="254">
        <f>IF(AND(O21&gt;6,O21&lt;9.01),O21-Persönliche_Daten!$AG$5,0)</f>
        <v>0</v>
      </c>
      <c r="AT21" s="254">
        <f>IF(O21&gt;9,O21-Persönliche_Daten!$AH$5,0)</f>
        <v>0</v>
      </c>
      <c r="AU21" s="254">
        <f t="shared" si="7"/>
        <v>0</v>
      </c>
      <c r="AV21" s="254">
        <f t="shared" si="8"/>
        <v>0</v>
      </c>
      <c r="AW21" s="254">
        <f t="shared" si="9"/>
        <v>0</v>
      </c>
    </row>
    <row r="22" spans="2:49" s="254" customFormat="1" ht="21.75" customHeight="1" x14ac:dyDescent="0.25">
      <c r="B22" s="328">
        <f t="shared" si="10"/>
        <v>46032</v>
      </c>
      <c r="C22" s="329">
        <f t="shared" si="11"/>
        <v>7</v>
      </c>
      <c r="D22" s="330">
        <f t="shared" si="12"/>
        <v>46032</v>
      </c>
      <c r="E22" s="263"/>
      <c r="F22" s="31"/>
      <c r="G22" s="31"/>
      <c r="H22" s="32"/>
      <c r="I22" s="251"/>
      <c r="J22" s="33"/>
      <c r="K22" s="33"/>
      <c r="L22" s="340">
        <f t="shared" si="0"/>
        <v>0</v>
      </c>
      <c r="M22" s="34"/>
      <c r="N22" s="34"/>
      <c r="O22" s="340">
        <f t="shared" si="1"/>
        <v>0</v>
      </c>
      <c r="P22" s="410"/>
      <c r="Q22" s="473">
        <f>IF(AW22&gt;0,0,IF(D22=Persönliche_Daten!$D$24,Persönliche_Daten!$H$24,IF(D22=Persönliche_Daten!$D$26,Persönliche_Daten!$H$26,IF(C22=2,Persönliche_Daten!$G$8,IF(C22=3,Persönliche_Daten!$H$8,IF(C22=4,Persönliche_Daten!$I$8,IF(C22=5,Persönliche_Daten!$J$8,IF(C22=6,Persönliche_Daten!$K$8))))))+IF(C22=7,Persönliche_Daten!$L$8,IF(C22=1,Persönliche_Daten!$M$8,0))))</f>
        <v>0</v>
      </c>
      <c r="R22" s="474"/>
      <c r="S22" s="475">
        <f t="shared" si="2"/>
        <v>0</v>
      </c>
      <c r="T22" s="474"/>
      <c r="U22" s="468">
        <f t="shared" si="13"/>
        <v>0</v>
      </c>
      <c r="V22" s="472"/>
      <c r="W22" s="468">
        <f t="shared" si="15"/>
        <v>0</v>
      </c>
      <c r="X22" s="469"/>
      <c r="Y22" s="341"/>
      <c r="Z22" s="342">
        <f t="shared" si="14"/>
        <v>0</v>
      </c>
      <c r="AA22" s="412"/>
      <c r="AB22" s="413">
        <f t="shared" si="3"/>
        <v>0</v>
      </c>
      <c r="AC22" s="412"/>
      <c r="AD22" s="412"/>
      <c r="AE22" s="412"/>
      <c r="AF22" s="467"/>
      <c r="AG22" s="467"/>
      <c r="AI22" s="414"/>
      <c r="AM22" s="254">
        <f>IF(AND(K22&gt;0,M22=K22),Persönliche_Daten!$AI$5,0)</f>
        <v>0</v>
      </c>
      <c r="AN22" s="254">
        <f t="shared" si="4"/>
        <v>0</v>
      </c>
      <c r="AO22" s="254">
        <f>IF(AND(L22&gt;6,L22&lt;9.01),L22-Persönliche_Daten!$AG$5,0)</f>
        <v>0</v>
      </c>
      <c r="AP22" s="254">
        <f>IF(L22&gt;9,L22-Persönliche_Daten!$AH$5,0)</f>
        <v>0</v>
      </c>
      <c r="AQ22" s="254">
        <f t="shared" si="5"/>
        <v>0</v>
      </c>
      <c r="AR22" s="254">
        <f t="shared" si="6"/>
        <v>0</v>
      </c>
      <c r="AS22" s="254">
        <f>IF(AND(O22&gt;6,O22&lt;9.01),O22-Persönliche_Daten!$AG$5,0)</f>
        <v>0</v>
      </c>
      <c r="AT22" s="254">
        <f>IF(O22&gt;9,O22-Persönliche_Daten!$AH$5,0)</f>
        <v>0</v>
      </c>
      <c r="AU22" s="254">
        <f t="shared" si="7"/>
        <v>0</v>
      </c>
      <c r="AV22" s="254">
        <f t="shared" si="8"/>
        <v>0</v>
      </c>
      <c r="AW22" s="254">
        <f t="shared" si="9"/>
        <v>0</v>
      </c>
    </row>
    <row r="23" spans="2:49" s="254" customFormat="1" ht="21.75" customHeight="1" x14ac:dyDescent="0.25">
      <c r="B23" s="328">
        <f t="shared" si="10"/>
        <v>46033</v>
      </c>
      <c r="C23" s="329">
        <f t="shared" si="11"/>
        <v>1</v>
      </c>
      <c r="D23" s="330">
        <f t="shared" si="12"/>
        <v>46033</v>
      </c>
      <c r="E23" s="263"/>
      <c r="F23" s="31"/>
      <c r="G23" s="31"/>
      <c r="H23" s="32"/>
      <c r="I23" s="251"/>
      <c r="J23" s="33"/>
      <c r="K23" s="33"/>
      <c r="L23" s="340">
        <f t="shared" si="0"/>
        <v>0</v>
      </c>
      <c r="M23" s="34"/>
      <c r="N23" s="34"/>
      <c r="O23" s="340">
        <f t="shared" si="1"/>
        <v>0</v>
      </c>
      <c r="P23" s="410"/>
      <c r="Q23" s="473">
        <f>IF(AW23&gt;0,0,IF(D23=Persönliche_Daten!$D$24,Persönliche_Daten!$H$24,IF(D23=Persönliche_Daten!$D$26,Persönliche_Daten!$H$26,IF(C23=2,Persönliche_Daten!$G$8,IF(C23=3,Persönliche_Daten!$H$8,IF(C23=4,Persönliche_Daten!$I$8,IF(C23=5,Persönliche_Daten!$J$8,IF(C23=6,Persönliche_Daten!$K$8))))))+IF(C23=7,Persönliche_Daten!$L$8,IF(C23=1,Persönliche_Daten!$M$8,0))))</f>
        <v>0</v>
      </c>
      <c r="R23" s="474"/>
      <c r="S23" s="475">
        <f t="shared" si="2"/>
        <v>0</v>
      </c>
      <c r="T23" s="474"/>
      <c r="U23" s="468">
        <f t="shared" si="13"/>
        <v>0</v>
      </c>
      <c r="V23" s="472"/>
      <c r="W23" s="468">
        <f t="shared" si="15"/>
        <v>0</v>
      </c>
      <c r="X23" s="469"/>
      <c r="Y23" s="341"/>
      <c r="Z23" s="342">
        <f t="shared" si="14"/>
        <v>0</v>
      </c>
      <c r="AA23" s="412"/>
      <c r="AB23" s="413">
        <f t="shared" si="3"/>
        <v>0</v>
      </c>
      <c r="AC23" s="412"/>
      <c r="AD23" s="412"/>
      <c r="AE23" s="412"/>
      <c r="AF23" s="467"/>
      <c r="AG23" s="467"/>
      <c r="AI23" s="414"/>
      <c r="AM23" s="254">
        <f>IF(AND(K23&gt;0,M23=K23),Persönliche_Daten!$AI$5,0)</f>
        <v>0</v>
      </c>
      <c r="AN23" s="254">
        <f t="shared" si="4"/>
        <v>0</v>
      </c>
      <c r="AO23" s="254">
        <f>IF(AND(L23&gt;6,L23&lt;9.01),L23-Persönliche_Daten!$AG$5,0)</f>
        <v>0</v>
      </c>
      <c r="AP23" s="254">
        <f>IF(L23&gt;9,L23-Persönliche_Daten!$AH$5,0)</f>
        <v>0</v>
      </c>
      <c r="AQ23" s="254">
        <f t="shared" si="5"/>
        <v>0</v>
      </c>
      <c r="AR23" s="254">
        <f t="shared" si="6"/>
        <v>0</v>
      </c>
      <c r="AS23" s="254">
        <f>IF(AND(O23&gt;6,O23&lt;9.01),O23-Persönliche_Daten!$AG$5,0)</f>
        <v>0</v>
      </c>
      <c r="AT23" s="254">
        <f>IF(O23&gt;9,O23-Persönliche_Daten!$AH$5,0)</f>
        <v>0</v>
      </c>
      <c r="AU23" s="254">
        <f t="shared" si="7"/>
        <v>0</v>
      </c>
      <c r="AV23" s="254">
        <f t="shared" si="8"/>
        <v>0</v>
      </c>
      <c r="AW23" s="254">
        <f t="shared" si="9"/>
        <v>0</v>
      </c>
    </row>
    <row r="24" spans="2:49" s="254" customFormat="1" ht="21.75" customHeight="1" x14ac:dyDescent="0.25">
      <c r="B24" s="328">
        <f t="shared" si="10"/>
        <v>46034</v>
      </c>
      <c r="C24" s="329">
        <f t="shared" si="11"/>
        <v>2</v>
      </c>
      <c r="D24" s="330">
        <f t="shared" si="12"/>
        <v>46034</v>
      </c>
      <c r="E24" s="263"/>
      <c r="F24" s="31"/>
      <c r="G24" s="31"/>
      <c r="H24" s="32"/>
      <c r="I24" s="251"/>
      <c r="J24" s="33"/>
      <c r="K24" s="33"/>
      <c r="L24" s="340">
        <f t="shared" si="0"/>
        <v>0</v>
      </c>
      <c r="M24" s="34"/>
      <c r="N24" s="34"/>
      <c r="O24" s="340">
        <f t="shared" si="1"/>
        <v>0</v>
      </c>
      <c r="P24" s="410"/>
      <c r="Q24" s="473">
        <f>IF(AW24&gt;0,0,IF(D24=Persönliche_Daten!$D$24,Persönliche_Daten!$H$24,IF(D24=Persönliche_Daten!$D$26,Persönliche_Daten!$H$26,IF(C24=2,Persönliche_Daten!$G$8,IF(C24=3,Persönliche_Daten!$H$8,IF(C24=4,Persönliche_Daten!$I$8,IF(C24=5,Persönliche_Daten!$J$8,IF(C24=6,Persönliche_Daten!$K$8))))))+IF(C24=7,Persönliche_Daten!$L$8,IF(C24=1,Persönliche_Daten!$M$8,0))))</f>
        <v>0</v>
      </c>
      <c r="R24" s="474"/>
      <c r="S24" s="475">
        <f t="shared" si="2"/>
        <v>0</v>
      </c>
      <c r="T24" s="474"/>
      <c r="U24" s="468">
        <f t="shared" si="13"/>
        <v>0</v>
      </c>
      <c r="V24" s="472"/>
      <c r="W24" s="468">
        <f t="shared" si="15"/>
        <v>0</v>
      </c>
      <c r="X24" s="469"/>
      <c r="Y24" s="341"/>
      <c r="Z24" s="342">
        <f t="shared" si="14"/>
        <v>0</v>
      </c>
      <c r="AA24" s="412"/>
      <c r="AB24" s="413">
        <f t="shared" si="3"/>
        <v>0</v>
      </c>
      <c r="AC24" s="412"/>
      <c r="AD24" s="412"/>
      <c r="AE24" s="412"/>
      <c r="AF24" s="467"/>
      <c r="AG24" s="467"/>
      <c r="AI24" s="414"/>
      <c r="AM24" s="254">
        <f>IF(AND(K24&gt;0,M24=K24),Persönliche_Daten!$AI$5,0)</f>
        <v>0</v>
      </c>
      <c r="AN24" s="254">
        <f t="shared" si="4"/>
        <v>0</v>
      </c>
      <c r="AO24" s="254">
        <f>IF(AND(L24&gt;6,L24&lt;9.01),L24-Persönliche_Daten!$AG$5,0)</f>
        <v>0</v>
      </c>
      <c r="AP24" s="254">
        <f>IF(L24&gt;9,L24-Persönliche_Daten!$AH$5,0)</f>
        <v>0</v>
      </c>
      <c r="AQ24" s="254">
        <f t="shared" si="5"/>
        <v>0</v>
      </c>
      <c r="AR24" s="254">
        <f t="shared" si="6"/>
        <v>0</v>
      </c>
      <c r="AS24" s="254">
        <f>IF(AND(O24&gt;6,O24&lt;9.01),O24-Persönliche_Daten!$AG$5,0)</f>
        <v>0</v>
      </c>
      <c r="AT24" s="254">
        <f>IF(O24&gt;9,O24-Persönliche_Daten!$AH$5,0)</f>
        <v>0</v>
      </c>
      <c r="AU24" s="254">
        <f t="shared" si="7"/>
        <v>0</v>
      </c>
      <c r="AV24" s="254">
        <f t="shared" si="8"/>
        <v>0</v>
      </c>
      <c r="AW24" s="254">
        <f t="shared" si="9"/>
        <v>0</v>
      </c>
    </row>
    <row r="25" spans="2:49" s="254" customFormat="1" ht="21.75" customHeight="1" x14ac:dyDescent="0.25">
      <c r="B25" s="328">
        <f t="shared" si="10"/>
        <v>46035</v>
      </c>
      <c r="C25" s="329">
        <f t="shared" si="11"/>
        <v>3</v>
      </c>
      <c r="D25" s="330">
        <f t="shared" si="12"/>
        <v>46035</v>
      </c>
      <c r="E25" s="263"/>
      <c r="F25" s="31"/>
      <c r="G25" s="31"/>
      <c r="H25" s="32"/>
      <c r="I25" s="251"/>
      <c r="J25" s="33"/>
      <c r="K25" s="33"/>
      <c r="L25" s="340">
        <f t="shared" si="0"/>
        <v>0</v>
      </c>
      <c r="M25" s="34"/>
      <c r="N25" s="34"/>
      <c r="O25" s="340">
        <f t="shared" si="1"/>
        <v>0</v>
      </c>
      <c r="P25" s="410"/>
      <c r="Q25" s="473">
        <f>IF(AW25&gt;0,0,IF(D25=Persönliche_Daten!$D$24,Persönliche_Daten!$H$24,IF(D25=Persönliche_Daten!$D$26,Persönliche_Daten!$H$26,IF(C25=2,Persönliche_Daten!$G$8,IF(C25=3,Persönliche_Daten!$H$8,IF(C25=4,Persönliche_Daten!$I$8,IF(C25=5,Persönliche_Daten!$J$8,IF(C25=6,Persönliche_Daten!$K$8))))))+IF(C25=7,Persönliche_Daten!$L$8,IF(C25=1,Persönliche_Daten!$M$8,0))))</f>
        <v>0</v>
      </c>
      <c r="R25" s="474"/>
      <c r="S25" s="475">
        <f t="shared" si="2"/>
        <v>0</v>
      </c>
      <c r="T25" s="474"/>
      <c r="U25" s="468">
        <f t="shared" si="13"/>
        <v>0</v>
      </c>
      <c r="V25" s="472"/>
      <c r="W25" s="468">
        <f t="shared" si="15"/>
        <v>0</v>
      </c>
      <c r="X25" s="469"/>
      <c r="Y25" s="341"/>
      <c r="Z25" s="342">
        <f t="shared" si="14"/>
        <v>0</v>
      </c>
      <c r="AA25" s="412"/>
      <c r="AB25" s="413">
        <f t="shared" si="3"/>
        <v>0</v>
      </c>
      <c r="AC25" s="412"/>
      <c r="AD25" s="412"/>
      <c r="AE25" s="412"/>
      <c r="AF25" s="467"/>
      <c r="AG25" s="467"/>
      <c r="AI25" s="414"/>
      <c r="AM25" s="254">
        <f>IF(AND(K25&gt;0,M25=K25),Persönliche_Daten!$AI$5,0)</f>
        <v>0</v>
      </c>
      <c r="AN25" s="254">
        <f t="shared" si="4"/>
        <v>0</v>
      </c>
      <c r="AO25" s="254">
        <f>IF(AND(L25&gt;6,L25&lt;9.01),L25-Persönliche_Daten!$AG$5,0)</f>
        <v>0</v>
      </c>
      <c r="AP25" s="254">
        <f>IF(L25&gt;9,L25-Persönliche_Daten!$AH$5,0)</f>
        <v>0</v>
      </c>
      <c r="AQ25" s="254">
        <f t="shared" si="5"/>
        <v>0</v>
      </c>
      <c r="AR25" s="254">
        <f t="shared" si="6"/>
        <v>0</v>
      </c>
      <c r="AS25" s="254">
        <f>IF(AND(O25&gt;6,O25&lt;9.01),O25-Persönliche_Daten!$AG$5,0)</f>
        <v>0</v>
      </c>
      <c r="AT25" s="254">
        <f>IF(O25&gt;9,O25-Persönliche_Daten!$AH$5,0)</f>
        <v>0</v>
      </c>
      <c r="AU25" s="254">
        <f t="shared" si="7"/>
        <v>0</v>
      </c>
      <c r="AV25" s="254">
        <f t="shared" si="8"/>
        <v>0</v>
      </c>
      <c r="AW25" s="254">
        <f t="shared" si="9"/>
        <v>0</v>
      </c>
    </row>
    <row r="26" spans="2:49" s="254" customFormat="1" ht="21.75" customHeight="1" x14ac:dyDescent="0.25">
      <c r="B26" s="328">
        <f t="shared" si="10"/>
        <v>46036</v>
      </c>
      <c r="C26" s="329">
        <f t="shared" si="11"/>
        <v>4</v>
      </c>
      <c r="D26" s="330">
        <f t="shared" si="12"/>
        <v>46036</v>
      </c>
      <c r="E26" s="263"/>
      <c r="F26" s="31"/>
      <c r="G26" s="31"/>
      <c r="H26" s="32"/>
      <c r="I26" s="251"/>
      <c r="J26" s="33"/>
      <c r="K26" s="33"/>
      <c r="L26" s="340">
        <f t="shared" si="0"/>
        <v>0</v>
      </c>
      <c r="M26" s="34"/>
      <c r="N26" s="34"/>
      <c r="O26" s="340">
        <f t="shared" si="1"/>
        <v>0</v>
      </c>
      <c r="P26" s="410"/>
      <c r="Q26" s="473">
        <f>IF(AW26&gt;0,0,IF(D26=Persönliche_Daten!$D$24,Persönliche_Daten!$H$24,IF(D26=Persönliche_Daten!$D$26,Persönliche_Daten!$H$26,IF(C26=2,Persönliche_Daten!$G$8,IF(C26=3,Persönliche_Daten!$H$8,IF(C26=4,Persönliche_Daten!$I$8,IF(C26=5,Persönliche_Daten!$J$8,IF(C26=6,Persönliche_Daten!$K$8))))))+IF(C26=7,Persönliche_Daten!$L$8,IF(C26=1,Persönliche_Daten!$M$8,0))))</f>
        <v>0</v>
      </c>
      <c r="R26" s="474"/>
      <c r="S26" s="475">
        <f t="shared" si="2"/>
        <v>0</v>
      </c>
      <c r="T26" s="474"/>
      <c r="U26" s="468">
        <f t="shared" si="13"/>
        <v>0</v>
      </c>
      <c r="V26" s="472"/>
      <c r="W26" s="468">
        <f t="shared" si="15"/>
        <v>0</v>
      </c>
      <c r="X26" s="469"/>
      <c r="Y26" s="341"/>
      <c r="Z26" s="342">
        <f t="shared" si="14"/>
        <v>0</v>
      </c>
      <c r="AA26" s="412"/>
      <c r="AB26" s="413">
        <f t="shared" si="3"/>
        <v>0</v>
      </c>
      <c r="AC26" s="412"/>
      <c r="AD26" s="412"/>
      <c r="AE26" s="412"/>
      <c r="AF26" s="467"/>
      <c r="AG26" s="467"/>
      <c r="AI26" s="414"/>
      <c r="AM26" s="254">
        <f>IF(AND(K26&gt;0,M26=K26),Persönliche_Daten!$AI$5,0)</f>
        <v>0</v>
      </c>
      <c r="AN26" s="254">
        <f t="shared" si="4"/>
        <v>0</v>
      </c>
      <c r="AO26" s="254">
        <f>IF(AND(L26&gt;6,L26&lt;9.01),L26-Persönliche_Daten!$AG$5,0)</f>
        <v>0</v>
      </c>
      <c r="AP26" s="254">
        <f>IF(L26&gt;9,L26-Persönliche_Daten!$AH$5,0)</f>
        <v>0</v>
      </c>
      <c r="AQ26" s="254">
        <f t="shared" si="5"/>
        <v>0</v>
      </c>
      <c r="AR26" s="254">
        <f t="shared" si="6"/>
        <v>0</v>
      </c>
      <c r="AS26" s="254">
        <f>IF(AND(O26&gt;6,O26&lt;9.01),O26-Persönliche_Daten!$AG$5,0)</f>
        <v>0</v>
      </c>
      <c r="AT26" s="254">
        <f>IF(O26&gt;9,O26-Persönliche_Daten!$AH$5,0)</f>
        <v>0</v>
      </c>
      <c r="AU26" s="254">
        <f t="shared" si="7"/>
        <v>0</v>
      </c>
      <c r="AV26" s="254">
        <f t="shared" si="8"/>
        <v>0</v>
      </c>
      <c r="AW26" s="254">
        <f t="shared" si="9"/>
        <v>0</v>
      </c>
    </row>
    <row r="27" spans="2:49" s="254" customFormat="1" ht="21.75" customHeight="1" x14ac:dyDescent="0.25">
      <c r="B27" s="328">
        <f t="shared" si="10"/>
        <v>46037</v>
      </c>
      <c r="C27" s="329">
        <f t="shared" si="11"/>
        <v>5</v>
      </c>
      <c r="D27" s="330">
        <f t="shared" si="12"/>
        <v>46037</v>
      </c>
      <c r="E27" s="263"/>
      <c r="F27" s="31"/>
      <c r="G27" s="31"/>
      <c r="H27" s="32"/>
      <c r="I27" s="251"/>
      <c r="J27" s="33"/>
      <c r="K27" s="33"/>
      <c r="L27" s="340">
        <f t="shared" si="0"/>
        <v>0</v>
      </c>
      <c r="M27" s="34"/>
      <c r="N27" s="34"/>
      <c r="O27" s="340">
        <f t="shared" si="1"/>
        <v>0</v>
      </c>
      <c r="P27" s="410"/>
      <c r="Q27" s="473">
        <f>IF(AW27&gt;0,0,IF(D27=Persönliche_Daten!$D$24,Persönliche_Daten!$H$24,IF(D27=Persönliche_Daten!$D$26,Persönliche_Daten!$H$26,IF(C27=2,Persönliche_Daten!$G$8,IF(C27=3,Persönliche_Daten!$H$8,IF(C27=4,Persönliche_Daten!$I$8,IF(C27=5,Persönliche_Daten!$J$8,IF(C27=6,Persönliche_Daten!$K$8))))))+IF(C27=7,Persönliche_Daten!$L$8,IF(C27=1,Persönliche_Daten!$M$8,0))))</f>
        <v>0</v>
      </c>
      <c r="R27" s="474"/>
      <c r="S27" s="475">
        <f t="shared" si="2"/>
        <v>0</v>
      </c>
      <c r="T27" s="474"/>
      <c r="U27" s="468">
        <f t="shared" si="13"/>
        <v>0</v>
      </c>
      <c r="V27" s="472"/>
      <c r="W27" s="468">
        <f t="shared" si="15"/>
        <v>0</v>
      </c>
      <c r="X27" s="469"/>
      <c r="Y27" s="341"/>
      <c r="Z27" s="342">
        <f t="shared" si="14"/>
        <v>0</v>
      </c>
      <c r="AA27" s="412"/>
      <c r="AB27" s="413">
        <f t="shared" si="3"/>
        <v>0</v>
      </c>
      <c r="AC27" s="412"/>
      <c r="AD27" s="412"/>
      <c r="AE27" s="412"/>
      <c r="AF27" s="467"/>
      <c r="AG27" s="467"/>
      <c r="AI27" s="414"/>
      <c r="AM27" s="254">
        <f>IF(AND(K27&gt;0,M27=K27),Persönliche_Daten!$AI$5,0)</f>
        <v>0</v>
      </c>
      <c r="AN27" s="254">
        <f t="shared" si="4"/>
        <v>0</v>
      </c>
      <c r="AO27" s="254">
        <f>IF(AND(L27&gt;6,L27&lt;9.01),L27-Persönliche_Daten!$AG$5,0)</f>
        <v>0</v>
      </c>
      <c r="AP27" s="254">
        <f>IF(L27&gt;9,L27-Persönliche_Daten!$AH$5,0)</f>
        <v>0</v>
      </c>
      <c r="AQ27" s="254">
        <f t="shared" si="5"/>
        <v>0</v>
      </c>
      <c r="AR27" s="254">
        <f t="shared" si="6"/>
        <v>0</v>
      </c>
      <c r="AS27" s="254">
        <f>IF(AND(O27&gt;6,O27&lt;9.01),O27-Persönliche_Daten!$AG$5,0)</f>
        <v>0</v>
      </c>
      <c r="AT27" s="254">
        <f>IF(O27&gt;9,O27-Persönliche_Daten!$AH$5,0)</f>
        <v>0</v>
      </c>
      <c r="AU27" s="254">
        <f t="shared" si="7"/>
        <v>0</v>
      </c>
      <c r="AV27" s="254">
        <f t="shared" si="8"/>
        <v>0</v>
      </c>
      <c r="AW27" s="254">
        <f t="shared" si="9"/>
        <v>0</v>
      </c>
    </row>
    <row r="28" spans="2:49" s="254" customFormat="1" ht="21.75" customHeight="1" x14ac:dyDescent="0.25">
      <c r="B28" s="328">
        <f t="shared" si="10"/>
        <v>46038</v>
      </c>
      <c r="C28" s="329">
        <f t="shared" si="11"/>
        <v>6</v>
      </c>
      <c r="D28" s="330">
        <f t="shared" si="12"/>
        <v>46038</v>
      </c>
      <c r="E28" s="263"/>
      <c r="F28" s="31"/>
      <c r="G28" s="31"/>
      <c r="H28" s="32"/>
      <c r="I28" s="251"/>
      <c r="J28" s="33"/>
      <c r="K28" s="33"/>
      <c r="L28" s="340">
        <f t="shared" si="0"/>
        <v>0</v>
      </c>
      <c r="M28" s="34"/>
      <c r="N28" s="34"/>
      <c r="O28" s="340">
        <f t="shared" si="1"/>
        <v>0</v>
      </c>
      <c r="P28" s="410"/>
      <c r="Q28" s="473">
        <f>IF(AW28&gt;0,0,IF(D28=Persönliche_Daten!$D$24,Persönliche_Daten!$H$24,IF(D28=Persönliche_Daten!$D$26,Persönliche_Daten!$H$26,IF(C28=2,Persönliche_Daten!$G$8,IF(C28=3,Persönliche_Daten!$H$8,IF(C28=4,Persönliche_Daten!$I$8,IF(C28=5,Persönliche_Daten!$J$8,IF(C28=6,Persönliche_Daten!$K$8))))))+IF(C28=7,Persönliche_Daten!$L$8,IF(C28=1,Persönliche_Daten!$M$8,0))))</f>
        <v>0</v>
      </c>
      <c r="R28" s="474"/>
      <c r="S28" s="475">
        <f t="shared" si="2"/>
        <v>0</v>
      </c>
      <c r="T28" s="474"/>
      <c r="U28" s="468">
        <f t="shared" si="13"/>
        <v>0</v>
      </c>
      <c r="V28" s="472"/>
      <c r="W28" s="468">
        <f t="shared" si="15"/>
        <v>0</v>
      </c>
      <c r="X28" s="469"/>
      <c r="Y28" s="341"/>
      <c r="Z28" s="342">
        <f t="shared" si="14"/>
        <v>0</v>
      </c>
      <c r="AA28" s="412"/>
      <c r="AB28" s="413">
        <f t="shared" si="3"/>
        <v>0</v>
      </c>
      <c r="AC28" s="412"/>
      <c r="AD28" s="412"/>
      <c r="AE28" s="412"/>
      <c r="AF28" s="467"/>
      <c r="AG28" s="467"/>
      <c r="AI28" s="414"/>
      <c r="AM28" s="254">
        <f>IF(AND(K28&gt;0,M28=K28),Persönliche_Daten!$AI$5,0)</f>
        <v>0</v>
      </c>
      <c r="AN28" s="254">
        <f t="shared" si="4"/>
        <v>0</v>
      </c>
      <c r="AO28" s="254">
        <f>IF(AND(L28&gt;6,L28&lt;9.01),L28-Persönliche_Daten!$AG$5,0)</f>
        <v>0</v>
      </c>
      <c r="AP28" s="254">
        <f>IF(L28&gt;9,L28-Persönliche_Daten!$AH$5,0)</f>
        <v>0</v>
      </c>
      <c r="AQ28" s="254">
        <f t="shared" si="5"/>
        <v>0</v>
      </c>
      <c r="AR28" s="254">
        <f t="shared" si="6"/>
        <v>0</v>
      </c>
      <c r="AS28" s="254">
        <f>IF(AND(O28&gt;6,O28&lt;9.01),O28-Persönliche_Daten!$AG$5,0)</f>
        <v>0</v>
      </c>
      <c r="AT28" s="254">
        <f>IF(O28&gt;9,O28-Persönliche_Daten!$AH$5,0)</f>
        <v>0</v>
      </c>
      <c r="AU28" s="254">
        <f t="shared" si="7"/>
        <v>0</v>
      </c>
      <c r="AV28" s="254">
        <f t="shared" si="8"/>
        <v>0</v>
      </c>
      <c r="AW28" s="254">
        <f t="shared" si="9"/>
        <v>0</v>
      </c>
    </row>
    <row r="29" spans="2:49" s="254" customFormat="1" ht="21.75" customHeight="1" x14ac:dyDescent="0.25">
      <c r="B29" s="328">
        <f t="shared" si="10"/>
        <v>46039</v>
      </c>
      <c r="C29" s="329">
        <f t="shared" si="11"/>
        <v>7</v>
      </c>
      <c r="D29" s="330">
        <f t="shared" si="12"/>
        <v>46039</v>
      </c>
      <c r="E29" s="263"/>
      <c r="F29" s="31"/>
      <c r="G29" s="31"/>
      <c r="H29" s="32"/>
      <c r="I29" s="251"/>
      <c r="J29" s="33"/>
      <c r="K29" s="33"/>
      <c r="L29" s="340">
        <f t="shared" si="0"/>
        <v>0</v>
      </c>
      <c r="M29" s="34"/>
      <c r="N29" s="34"/>
      <c r="O29" s="340">
        <f t="shared" si="1"/>
        <v>0</v>
      </c>
      <c r="P29" s="410"/>
      <c r="Q29" s="473">
        <f>IF(AW29&gt;0,0,IF(D29=Persönliche_Daten!$D$24,Persönliche_Daten!$H$24,IF(D29=Persönliche_Daten!$D$26,Persönliche_Daten!$H$26,IF(C29=2,Persönliche_Daten!$G$8,IF(C29=3,Persönliche_Daten!$H$8,IF(C29=4,Persönliche_Daten!$I$8,IF(C29=5,Persönliche_Daten!$J$8,IF(C29=6,Persönliche_Daten!$K$8))))))+IF(C29=7,Persönliche_Daten!$L$8,IF(C29=1,Persönliche_Daten!$M$8,0))))</f>
        <v>0</v>
      </c>
      <c r="R29" s="474"/>
      <c r="S29" s="475">
        <f t="shared" si="2"/>
        <v>0</v>
      </c>
      <c r="T29" s="474"/>
      <c r="U29" s="468">
        <f t="shared" si="13"/>
        <v>0</v>
      </c>
      <c r="V29" s="472"/>
      <c r="W29" s="468">
        <f t="shared" si="15"/>
        <v>0</v>
      </c>
      <c r="X29" s="469"/>
      <c r="Y29" s="341"/>
      <c r="Z29" s="342">
        <f t="shared" si="14"/>
        <v>0</v>
      </c>
      <c r="AA29" s="412"/>
      <c r="AB29" s="413">
        <f t="shared" si="3"/>
        <v>0</v>
      </c>
      <c r="AC29" s="412"/>
      <c r="AD29" s="412"/>
      <c r="AE29" s="412"/>
      <c r="AF29" s="467"/>
      <c r="AG29" s="467"/>
      <c r="AI29" s="414"/>
      <c r="AM29" s="254">
        <f>IF(AND(K29&gt;0,M29=K29),Persönliche_Daten!$AI$5,0)</f>
        <v>0</v>
      </c>
      <c r="AN29" s="254">
        <f t="shared" si="4"/>
        <v>0</v>
      </c>
      <c r="AO29" s="254">
        <f>IF(AND(L29&gt;6,L29&lt;9.01),L29-Persönliche_Daten!$AG$5,0)</f>
        <v>0</v>
      </c>
      <c r="AP29" s="254">
        <f>IF(L29&gt;9,L29-Persönliche_Daten!$AH$5,0)</f>
        <v>0</v>
      </c>
      <c r="AQ29" s="254">
        <f t="shared" si="5"/>
        <v>0</v>
      </c>
      <c r="AR29" s="254">
        <f t="shared" si="6"/>
        <v>0</v>
      </c>
      <c r="AS29" s="254">
        <f>IF(AND(O29&gt;6,O29&lt;9.01),O29-Persönliche_Daten!$AG$5,0)</f>
        <v>0</v>
      </c>
      <c r="AT29" s="254">
        <f>IF(O29&gt;9,O29-Persönliche_Daten!$AH$5,0)</f>
        <v>0</v>
      </c>
      <c r="AU29" s="254">
        <f t="shared" si="7"/>
        <v>0</v>
      </c>
      <c r="AV29" s="254">
        <f t="shared" si="8"/>
        <v>0</v>
      </c>
      <c r="AW29" s="254">
        <f t="shared" si="9"/>
        <v>0</v>
      </c>
    </row>
    <row r="30" spans="2:49" s="254" customFormat="1" ht="21.75" customHeight="1" x14ac:dyDescent="0.25">
      <c r="B30" s="328">
        <f t="shared" si="10"/>
        <v>46040</v>
      </c>
      <c r="C30" s="329">
        <f t="shared" si="11"/>
        <v>1</v>
      </c>
      <c r="D30" s="330">
        <f t="shared" si="12"/>
        <v>46040</v>
      </c>
      <c r="E30" s="263"/>
      <c r="F30" s="31"/>
      <c r="G30" s="31"/>
      <c r="H30" s="32"/>
      <c r="I30" s="251"/>
      <c r="J30" s="33"/>
      <c r="K30" s="33"/>
      <c r="L30" s="340">
        <f t="shared" si="0"/>
        <v>0</v>
      </c>
      <c r="M30" s="34"/>
      <c r="N30" s="34"/>
      <c r="O30" s="340">
        <f t="shared" si="1"/>
        <v>0</v>
      </c>
      <c r="P30" s="410"/>
      <c r="Q30" s="473">
        <f>IF(AW30&gt;0,0,IF(D30=Persönliche_Daten!$D$24,Persönliche_Daten!$H$24,IF(D30=Persönliche_Daten!$D$26,Persönliche_Daten!$H$26,IF(C30=2,Persönliche_Daten!$G$8,IF(C30=3,Persönliche_Daten!$H$8,IF(C30=4,Persönliche_Daten!$I$8,IF(C30=5,Persönliche_Daten!$J$8,IF(C30=6,Persönliche_Daten!$K$8))))))+IF(C30=7,Persönliche_Daten!$L$8,IF(C30=1,Persönliche_Daten!$M$8,0))))</f>
        <v>0</v>
      </c>
      <c r="R30" s="474"/>
      <c r="S30" s="475">
        <f t="shared" si="2"/>
        <v>0</v>
      </c>
      <c r="T30" s="474"/>
      <c r="U30" s="468">
        <f t="shared" si="13"/>
        <v>0</v>
      </c>
      <c r="V30" s="472"/>
      <c r="W30" s="468">
        <f t="shared" si="15"/>
        <v>0</v>
      </c>
      <c r="X30" s="469"/>
      <c r="Y30" s="341"/>
      <c r="Z30" s="342">
        <f t="shared" si="14"/>
        <v>0</v>
      </c>
      <c r="AA30" s="412"/>
      <c r="AB30" s="413">
        <f t="shared" si="3"/>
        <v>0</v>
      </c>
      <c r="AC30" s="412"/>
      <c r="AD30" s="412"/>
      <c r="AE30" s="412"/>
      <c r="AF30" s="467"/>
      <c r="AG30" s="467"/>
      <c r="AI30" s="414"/>
      <c r="AM30" s="254">
        <f>IF(AND(K30&gt;0,M30=K30),Persönliche_Daten!$AI$5,0)</f>
        <v>0</v>
      </c>
      <c r="AN30" s="254">
        <f t="shared" si="4"/>
        <v>0</v>
      </c>
      <c r="AO30" s="254">
        <f>IF(AND(L30&gt;6,L30&lt;9.01),L30-Persönliche_Daten!$AG$5,0)</f>
        <v>0</v>
      </c>
      <c r="AP30" s="254">
        <f>IF(L30&gt;9,L30-Persönliche_Daten!$AH$5,0)</f>
        <v>0</v>
      </c>
      <c r="AQ30" s="254">
        <f t="shared" si="5"/>
        <v>0</v>
      </c>
      <c r="AR30" s="254">
        <f t="shared" si="6"/>
        <v>0</v>
      </c>
      <c r="AS30" s="254">
        <f>IF(AND(O30&gt;6,O30&lt;9.01),O30-Persönliche_Daten!$AG$5,0)</f>
        <v>0</v>
      </c>
      <c r="AT30" s="254">
        <f>IF(O30&gt;9,O30-Persönliche_Daten!$AH$5,0)</f>
        <v>0</v>
      </c>
      <c r="AU30" s="254">
        <f t="shared" si="7"/>
        <v>0</v>
      </c>
      <c r="AV30" s="254">
        <f t="shared" si="8"/>
        <v>0</v>
      </c>
      <c r="AW30" s="254">
        <f t="shared" si="9"/>
        <v>0</v>
      </c>
    </row>
    <row r="31" spans="2:49" s="254" customFormat="1" ht="21.75" customHeight="1" x14ac:dyDescent="0.25">
      <c r="B31" s="328">
        <f t="shared" si="10"/>
        <v>46041</v>
      </c>
      <c r="C31" s="329">
        <f t="shared" si="11"/>
        <v>2</v>
      </c>
      <c r="D31" s="330">
        <f t="shared" si="12"/>
        <v>46041</v>
      </c>
      <c r="E31" s="263"/>
      <c r="F31" s="31"/>
      <c r="G31" s="31"/>
      <c r="H31" s="32"/>
      <c r="I31" s="251"/>
      <c r="J31" s="33"/>
      <c r="K31" s="33"/>
      <c r="L31" s="340">
        <f t="shared" si="0"/>
        <v>0</v>
      </c>
      <c r="M31" s="34"/>
      <c r="N31" s="34"/>
      <c r="O31" s="340">
        <f t="shared" si="1"/>
        <v>0</v>
      </c>
      <c r="P31" s="410"/>
      <c r="Q31" s="473">
        <f>IF(AW31&gt;0,0,IF(D31=Persönliche_Daten!$D$24,Persönliche_Daten!$H$24,IF(D31=Persönliche_Daten!$D$26,Persönliche_Daten!$H$26,IF(C31=2,Persönliche_Daten!$G$8,IF(C31=3,Persönliche_Daten!$H$8,IF(C31=4,Persönliche_Daten!$I$8,IF(C31=5,Persönliche_Daten!$J$8,IF(C31=6,Persönliche_Daten!$K$8))))))+IF(C31=7,Persönliche_Daten!$L$8,IF(C31=1,Persönliche_Daten!$M$8,0))))</f>
        <v>0</v>
      </c>
      <c r="R31" s="474"/>
      <c r="S31" s="475">
        <f t="shared" si="2"/>
        <v>0</v>
      </c>
      <c r="T31" s="474"/>
      <c r="U31" s="468">
        <f t="shared" si="13"/>
        <v>0</v>
      </c>
      <c r="V31" s="472"/>
      <c r="W31" s="468">
        <f t="shared" si="15"/>
        <v>0</v>
      </c>
      <c r="X31" s="469"/>
      <c r="Y31" s="341"/>
      <c r="Z31" s="342">
        <f t="shared" si="14"/>
        <v>0</v>
      </c>
      <c r="AA31" s="412"/>
      <c r="AB31" s="413">
        <f t="shared" si="3"/>
        <v>0</v>
      </c>
      <c r="AC31" s="412"/>
      <c r="AD31" s="412"/>
      <c r="AE31" s="412"/>
      <c r="AF31" s="467"/>
      <c r="AG31" s="467"/>
      <c r="AI31" s="414"/>
      <c r="AM31" s="254">
        <f>IF(AND(K31&gt;0,M31=K31),Persönliche_Daten!$AI$5,0)</f>
        <v>0</v>
      </c>
      <c r="AN31" s="254">
        <f t="shared" si="4"/>
        <v>0</v>
      </c>
      <c r="AO31" s="254">
        <f>IF(AND(L31&gt;6,L31&lt;9.01),L31-Persönliche_Daten!$AG$5,0)</f>
        <v>0</v>
      </c>
      <c r="AP31" s="254">
        <f>IF(L31&gt;9,L31-Persönliche_Daten!$AH$5,0)</f>
        <v>0</v>
      </c>
      <c r="AQ31" s="254">
        <f t="shared" si="5"/>
        <v>0</v>
      </c>
      <c r="AR31" s="254">
        <f t="shared" si="6"/>
        <v>0</v>
      </c>
      <c r="AS31" s="254">
        <f>IF(AND(O31&gt;6,O31&lt;9.01),O31-Persönliche_Daten!$AG$5,0)</f>
        <v>0</v>
      </c>
      <c r="AT31" s="254">
        <f>IF(O31&gt;9,O31-Persönliche_Daten!$AH$5,0)</f>
        <v>0</v>
      </c>
      <c r="AU31" s="254">
        <f t="shared" si="7"/>
        <v>0</v>
      </c>
      <c r="AV31" s="254">
        <f t="shared" si="8"/>
        <v>0</v>
      </c>
      <c r="AW31" s="254">
        <f t="shared" si="9"/>
        <v>0</v>
      </c>
    </row>
    <row r="32" spans="2:49" s="254" customFormat="1" ht="21.75" customHeight="1" x14ac:dyDescent="0.25">
      <c r="B32" s="328">
        <f t="shared" si="10"/>
        <v>46042</v>
      </c>
      <c r="C32" s="329">
        <f t="shared" si="11"/>
        <v>3</v>
      </c>
      <c r="D32" s="330">
        <f t="shared" si="12"/>
        <v>46042</v>
      </c>
      <c r="E32" s="263"/>
      <c r="F32" s="31"/>
      <c r="G32" s="31"/>
      <c r="H32" s="32"/>
      <c r="I32" s="251"/>
      <c r="J32" s="33"/>
      <c r="K32" s="33"/>
      <c r="L32" s="340">
        <f t="shared" si="0"/>
        <v>0</v>
      </c>
      <c r="M32" s="34"/>
      <c r="N32" s="34"/>
      <c r="O32" s="340">
        <f t="shared" si="1"/>
        <v>0</v>
      </c>
      <c r="P32" s="410"/>
      <c r="Q32" s="473">
        <f>IF(AW32&gt;0,0,IF(D32=Persönliche_Daten!$D$24,Persönliche_Daten!$H$24,IF(D32=Persönliche_Daten!$D$26,Persönliche_Daten!$H$26,IF(C32=2,Persönliche_Daten!$G$8,IF(C32=3,Persönliche_Daten!$H$8,IF(C32=4,Persönliche_Daten!$I$8,IF(C32=5,Persönliche_Daten!$J$8,IF(C32=6,Persönliche_Daten!$K$8))))))+IF(C32=7,Persönliche_Daten!$L$8,IF(C32=1,Persönliche_Daten!$M$8,0))))</f>
        <v>0</v>
      </c>
      <c r="R32" s="474"/>
      <c r="S32" s="475">
        <f t="shared" si="2"/>
        <v>0</v>
      </c>
      <c r="T32" s="474"/>
      <c r="U32" s="468">
        <f t="shared" si="13"/>
        <v>0</v>
      </c>
      <c r="V32" s="472"/>
      <c r="W32" s="468">
        <f t="shared" si="15"/>
        <v>0</v>
      </c>
      <c r="X32" s="469"/>
      <c r="Y32" s="341"/>
      <c r="Z32" s="342">
        <f t="shared" si="14"/>
        <v>0</v>
      </c>
      <c r="AA32" s="412"/>
      <c r="AB32" s="413">
        <f t="shared" si="3"/>
        <v>0</v>
      </c>
      <c r="AC32" s="412"/>
      <c r="AD32" s="412"/>
      <c r="AE32" s="412"/>
      <c r="AF32" s="467"/>
      <c r="AG32" s="467"/>
      <c r="AI32" s="414"/>
      <c r="AM32" s="254">
        <f>IF(AND(K32&gt;0,M32=K32),Persönliche_Daten!$AI$5,0)</f>
        <v>0</v>
      </c>
      <c r="AN32" s="254">
        <f t="shared" si="4"/>
        <v>0</v>
      </c>
      <c r="AO32" s="254">
        <f>IF(AND(L32&gt;6,L32&lt;9.01),L32-Persönliche_Daten!$AG$5,0)</f>
        <v>0</v>
      </c>
      <c r="AP32" s="254">
        <f>IF(L32&gt;9,L32-Persönliche_Daten!$AH$5,0)</f>
        <v>0</v>
      </c>
      <c r="AQ32" s="254">
        <f t="shared" si="5"/>
        <v>0</v>
      </c>
      <c r="AR32" s="254">
        <f t="shared" si="6"/>
        <v>0</v>
      </c>
      <c r="AS32" s="254">
        <f>IF(AND(O32&gt;6,O32&lt;9.01),O32-Persönliche_Daten!$AG$5,0)</f>
        <v>0</v>
      </c>
      <c r="AT32" s="254">
        <f>IF(O32&gt;9,O32-Persönliche_Daten!$AH$5,0)</f>
        <v>0</v>
      </c>
      <c r="AU32" s="254">
        <f t="shared" si="7"/>
        <v>0</v>
      </c>
      <c r="AV32" s="254">
        <f t="shared" si="8"/>
        <v>0</v>
      </c>
      <c r="AW32" s="254">
        <f t="shared" si="9"/>
        <v>0</v>
      </c>
    </row>
    <row r="33" spans="2:49" s="254" customFormat="1" ht="21.75" customHeight="1" x14ac:dyDescent="0.25">
      <c r="B33" s="328">
        <f t="shared" si="10"/>
        <v>46043</v>
      </c>
      <c r="C33" s="329">
        <f t="shared" si="11"/>
        <v>4</v>
      </c>
      <c r="D33" s="330">
        <f t="shared" si="12"/>
        <v>46043</v>
      </c>
      <c r="E33" s="263"/>
      <c r="F33" s="31"/>
      <c r="G33" s="31"/>
      <c r="H33" s="32"/>
      <c r="I33" s="251"/>
      <c r="J33" s="33"/>
      <c r="K33" s="33"/>
      <c r="L33" s="340">
        <f t="shared" si="0"/>
        <v>0</v>
      </c>
      <c r="M33" s="34"/>
      <c r="N33" s="34"/>
      <c r="O33" s="340">
        <f t="shared" si="1"/>
        <v>0</v>
      </c>
      <c r="P33" s="410"/>
      <c r="Q33" s="473">
        <f>IF(AW33&gt;0,0,IF(D33=Persönliche_Daten!$D$24,Persönliche_Daten!$H$24,IF(D33=Persönliche_Daten!$D$26,Persönliche_Daten!$H$26,IF(C33=2,Persönliche_Daten!$G$8,IF(C33=3,Persönliche_Daten!$H$8,IF(C33=4,Persönliche_Daten!$I$8,IF(C33=5,Persönliche_Daten!$J$8,IF(C33=6,Persönliche_Daten!$K$8))))))+IF(C33=7,Persönliche_Daten!$L$8,IF(C33=1,Persönliche_Daten!$M$8,0))))</f>
        <v>0</v>
      </c>
      <c r="R33" s="474"/>
      <c r="S33" s="475">
        <f t="shared" si="2"/>
        <v>0</v>
      </c>
      <c r="T33" s="474"/>
      <c r="U33" s="468">
        <f t="shared" si="13"/>
        <v>0</v>
      </c>
      <c r="V33" s="472"/>
      <c r="W33" s="468">
        <f t="shared" si="15"/>
        <v>0</v>
      </c>
      <c r="X33" s="469"/>
      <c r="Y33" s="341"/>
      <c r="Z33" s="342">
        <f t="shared" si="14"/>
        <v>0</v>
      </c>
      <c r="AA33" s="412"/>
      <c r="AB33" s="413">
        <f t="shared" si="3"/>
        <v>0</v>
      </c>
      <c r="AC33" s="412"/>
      <c r="AD33" s="412"/>
      <c r="AE33" s="412"/>
      <c r="AF33" s="467"/>
      <c r="AG33" s="467"/>
      <c r="AI33" s="414"/>
      <c r="AM33" s="254">
        <f>IF(AND(K33&gt;0,M33=K33),Persönliche_Daten!$AI$5,0)</f>
        <v>0</v>
      </c>
      <c r="AN33" s="254">
        <f t="shared" si="4"/>
        <v>0</v>
      </c>
      <c r="AO33" s="254">
        <f>IF(AND(L33&gt;6,L33&lt;9.01),L33-Persönliche_Daten!$AG$5,0)</f>
        <v>0</v>
      </c>
      <c r="AP33" s="254">
        <f>IF(L33&gt;9,L33-Persönliche_Daten!$AH$5,0)</f>
        <v>0</v>
      </c>
      <c r="AQ33" s="254">
        <f t="shared" si="5"/>
        <v>0</v>
      </c>
      <c r="AR33" s="254">
        <f t="shared" si="6"/>
        <v>0</v>
      </c>
      <c r="AS33" s="254">
        <f>IF(AND(O33&gt;6,O33&lt;9.01),O33-Persönliche_Daten!$AG$5,0)</f>
        <v>0</v>
      </c>
      <c r="AT33" s="254">
        <f>IF(O33&gt;9,O33-Persönliche_Daten!$AH$5,0)</f>
        <v>0</v>
      </c>
      <c r="AU33" s="254">
        <f t="shared" si="7"/>
        <v>0</v>
      </c>
      <c r="AV33" s="254">
        <f t="shared" si="8"/>
        <v>0</v>
      </c>
      <c r="AW33" s="254">
        <f t="shared" si="9"/>
        <v>0</v>
      </c>
    </row>
    <row r="34" spans="2:49" s="254" customFormat="1" ht="21.75" customHeight="1" x14ac:dyDescent="0.25">
      <c r="B34" s="328">
        <f t="shared" si="10"/>
        <v>46044</v>
      </c>
      <c r="C34" s="329">
        <f t="shared" si="11"/>
        <v>5</v>
      </c>
      <c r="D34" s="330">
        <f t="shared" si="12"/>
        <v>46044</v>
      </c>
      <c r="E34" s="263"/>
      <c r="F34" s="31"/>
      <c r="G34" s="31"/>
      <c r="H34" s="32"/>
      <c r="I34" s="251"/>
      <c r="J34" s="33"/>
      <c r="K34" s="33"/>
      <c r="L34" s="340">
        <f t="shared" si="0"/>
        <v>0</v>
      </c>
      <c r="M34" s="34"/>
      <c r="N34" s="34"/>
      <c r="O34" s="340">
        <f t="shared" si="1"/>
        <v>0</v>
      </c>
      <c r="P34" s="410"/>
      <c r="Q34" s="473">
        <f>IF(AW34&gt;0,0,IF(D34=Persönliche_Daten!$D$24,Persönliche_Daten!$H$24,IF(D34=Persönliche_Daten!$D$26,Persönliche_Daten!$H$26,IF(C34=2,Persönliche_Daten!$G$8,IF(C34=3,Persönliche_Daten!$H$8,IF(C34=4,Persönliche_Daten!$I$8,IF(C34=5,Persönliche_Daten!$J$8,IF(C34=6,Persönliche_Daten!$K$8))))))+IF(C34=7,Persönliche_Daten!$L$8,IF(C34=1,Persönliche_Daten!$M$8,0))))</f>
        <v>0</v>
      </c>
      <c r="R34" s="474"/>
      <c r="S34" s="475">
        <f t="shared" si="2"/>
        <v>0</v>
      </c>
      <c r="T34" s="474"/>
      <c r="U34" s="468">
        <f t="shared" si="13"/>
        <v>0</v>
      </c>
      <c r="V34" s="472"/>
      <c r="W34" s="468">
        <f t="shared" si="15"/>
        <v>0</v>
      </c>
      <c r="X34" s="469"/>
      <c r="Y34" s="341"/>
      <c r="Z34" s="342">
        <f t="shared" si="14"/>
        <v>0</v>
      </c>
      <c r="AA34" s="412"/>
      <c r="AB34" s="413">
        <f t="shared" si="3"/>
        <v>0</v>
      </c>
      <c r="AC34" s="412"/>
      <c r="AD34" s="412"/>
      <c r="AE34" s="412"/>
      <c r="AF34" s="467"/>
      <c r="AG34" s="467"/>
      <c r="AI34" s="414"/>
      <c r="AM34" s="254">
        <f>IF(AND(K34&gt;0,M34=K34),Persönliche_Daten!$AI$5,0)</f>
        <v>0</v>
      </c>
      <c r="AN34" s="254">
        <f t="shared" si="4"/>
        <v>0</v>
      </c>
      <c r="AO34" s="254">
        <f>IF(AND(L34&gt;6,L34&lt;9.01),L34-Persönliche_Daten!$AG$5,0)</f>
        <v>0</v>
      </c>
      <c r="AP34" s="254">
        <f>IF(L34&gt;9,L34-Persönliche_Daten!$AH$5,0)</f>
        <v>0</v>
      </c>
      <c r="AQ34" s="254">
        <f t="shared" si="5"/>
        <v>0</v>
      </c>
      <c r="AR34" s="254">
        <f t="shared" si="6"/>
        <v>0</v>
      </c>
      <c r="AS34" s="254">
        <f>IF(AND(O34&gt;6,O34&lt;9.01),O34-Persönliche_Daten!$AG$5,0)</f>
        <v>0</v>
      </c>
      <c r="AT34" s="254">
        <f>IF(O34&gt;9,O34-Persönliche_Daten!$AH$5,0)</f>
        <v>0</v>
      </c>
      <c r="AU34" s="254">
        <f t="shared" si="7"/>
        <v>0</v>
      </c>
      <c r="AV34" s="254">
        <f t="shared" si="8"/>
        <v>0</v>
      </c>
      <c r="AW34" s="254">
        <f t="shared" si="9"/>
        <v>0</v>
      </c>
    </row>
    <row r="35" spans="2:49" s="254" customFormat="1" ht="21.75" customHeight="1" x14ac:dyDescent="0.25">
      <c r="B35" s="328">
        <f t="shared" si="10"/>
        <v>46045</v>
      </c>
      <c r="C35" s="329">
        <f t="shared" si="11"/>
        <v>6</v>
      </c>
      <c r="D35" s="330">
        <f t="shared" si="12"/>
        <v>46045</v>
      </c>
      <c r="E35" s="263"/>
      <c r="F35" s="31"/>
      <c r="G35" s="31"/>
      <c r="H35" s="32"/>
      <c r="I35" s="251"/>
      <c r="J35" s="33"/>
      <c r="K35" s="33"/>
      <c r="L35" s="340">
        <f t="shared" si="0"/>
        <v>0</v>
      </c>
      <c r="M35" s="34"/>
      <c r="N35" s="34"/>
      <c r="O35" s="340">
        <f t="shared" si="1"/>
        <v>0</v>
      </c>
      <c r="P35" s="410"/>
      <c r="Q35" s="473">
        <f>IF(AW35&gt;0,0,IF(D35=Persönliche_Daten!$D$24,Persönliche_Daten!$H$24,IF(D35=Persönliche_Daten!$D$26,Persönliche_Daten!$H$26,IF(C35=2,Persönliche_Daten!$G$8,IF(C35=3,Persönliche_Daten!$H$8,IF(C35=4,Persönliche_Daten!$I$8,IF(C35=5,Persönliche_Daten!$J$8,IF(C35=6,Persönliche_Daten!$K$8))))))+IF(C35=7,Persönliche_Daten!$L$8,IF(C35=1,Persönliche_Daten!$M$8,0))))</f>
        <v>0</v>
      </c>
      <c r="R35" s="474"/>
      <c r="S35" s="475">
        <f t="shared" si="2"/>
        <v>0</v>
      </c>
      <c r="T35" s="474"/>
      <c r="U35" s="468">
        <f t="shared" si="13"/>
        <v>0</v>
      </c>
      <c r="V35" s="472"/>
      <c r="W35" s="468">
        <f t="shared" si="15"/>
        <v>0</v>
      </c>
      <c r="X35" s="469"/>
      <c r="Y35" s="341"/>
      <c r="Z35" s="342">
        <f t="shared" si="14"/>
        <v>0</v>
      </c>
      <c r="AA35" s="412"/>
      <c r="AB35" s="413">
        <f t="shared" si="3"/>
        <v>0</v>
      </c>
      <c r="AC35" s="412"/>
      <c r="AD35" s="412"/>
      <c r="AE35" s="412"/>
      <c r="AF35" s="467"/>
      <c r="AG35" s="467"/>
      <c r="AI35" s="414"/>
      <c r="AM35" s="254">
        <f>IF(AND(K35&gt;0,M35=K35),Persönliche_Daten!$AI$5,0)</f>
        <v>0</v>
      </c>
      <c r="AN35" s="254">
        <f t="shared" si="4"/>
        <v>0</v>
      </c>
      <c r="AO35" s="254">
        <f>IF(AND(L35&gt;6,L35&lt;9.01),L35-Persönliche_Daten!$AG$5,0)</f>
        <v>0</v>
      </c>
      <c r="AP35" s="254">
        <f>IF(L35&gt;9,L35-Persönliche_Daten!$AH$5,0)</f>
        <v>0</v>
      </c>
      <c r="AQ35" s="254">
        <f t="shared" si="5"/>
        <v>0</v>
      </c>
      <c r="AR35" s="254">
        <f t="shared" si="6"/>
        <v>0</v>
      </c>
      <c r="AS35" s="254">
        <f>IF(AND(O35&gt;6,O35&lt;9.01),O35-Persönliche_Daten!$AG$5,0)</f>
        <v>0</v>
      </c>
      <c r="AT35" s="254">
        <f>IF(O35&gt;9,O35-Persönliche_Daten!$AH$5,0)</f>
        <v>0</v>
      </c>
      <c r="AU35" s="254">
        <f t="shared" si="7"/>
        <v>0</v>
      </c>
      <c r="AV35" s="254">
        <f t="shared" si="8"/>
        <v>0</v>
      </c>
      <c r="AW35" s="254">
        <f t="shared" si="9"/>
        <v>0</v>
      </c>
    </row>
    <row r="36" spans="2:49" s="254" customFormat="1" ht="21.75" customHeight="1" x14ac:dyDescent="0.25">
      <c r="B36" s="328">
        <f t="shared" si="10"/>
        <v>46046</v>
      </c>
      <c r="C36" s="329">
        <f t="shared" si="11"/>
        <v>7</v>
      </c>
      <c r="D36" s="330">
        <f t="shared" si="12"/>
        <v>46046</v>
      </c>
      <c r="E36" s="263"/>
      <c r="F36" s="31"/>
      <c r="G36" s="31"/>
      <c r="H36" s="32"/>
      <c r="I36" s="251"/>
      <c r="J36" s="33"/>
      <c r="K36" s="33"/>
      <c r="L36" s="340">
        <f t="shared" si="0"/>
        <v>0</v>
      </c>
      <c r="M36" s="34"/>
      <c r="N36" s="34"/>
      <c r="O36" s="340">
        <f t="shared" si="1"/>
        <v>0</v>
      </c>
      <c r="P36" s="410"/>
      <c r="Q36" s="473">
        <f>IF(AW36&gt;0,0,IF(D36=Persönliche_Daten!$D$24,Persönliche_Daten!$H$24,IF(D36=Persönliche_Daten!$D$26,Persönliche_Daten!$H$26,IF(C36=2,Persönliche_Daten!$G$8,IF(C36=3,Persönliche_Daten!$H$8,IF(C36=4,Persönliche_Daten!$I$8,IF(C36=5,Persönliche_Daten!$J$8,IF(C36=6,Persönliche_Daten!$K$8))))))+IF(C36=7,Persönliche_Daten!$L$8,IF(C36=1,Persönliche_Daten!$M$8,0))))</f>
        <v>0</v>
      </c>
      <c r="R36" s="474"/>
      <c r="S36" s="475">
        <f t="shared" si="2"/>
        <v>0</v>
      </c>
      <c r="T36" s="474"/>
      <c r="U36" s="468">
        <f t="shared" si="13"/>
        <v>0</v>
      </c>
      <c r="V36" s="472"/>
      <c r="W36" s="468">
        <f t="shared" si="15"/>
        <v>0</v>
      </c>
      <c r="X36" s="469"/>
      <c r="Y36" s="341"/>
      <c r="Z36" s="342">
        <f t="shared" si="14"/>
        <v>0</v>
      </c>
      <c r="AA36" s="412"/>
      <c r="AB36" s="413">
        <f t="shared" si="3"/>
        <v>0</v>
      </c>
      <c r="AC36" s="412"/>
      <c r="AD36" s="412"/>
      <c r="AE36" s="412"/>
      <c r="AF36" s="467"/>
      <c r="AG36" s="467"/>
      <c r="AI36" s="414"/>
      <c r="AM36" s="254">
        <f>IF(AND(K36&gt;0,M36=K36),Persönliche_Daten!$AI$5,0)</f>
        <v>0</v>
      </c>
      <c r="AN36" s="254">
        <f t="shared" si="4"/>
        <v>0</v>
      </c>
      <c r="AO36" s="254">
        <f>IF(AND(L36&gt;6,L36&lt;9.01),L36-Persönliche_Daten!$AG$5,0)</f>
        <v>0</v>
      </c>
      <c r="AP36" s="254">
        <f>IF(L36&gt;9,L36-Persönliche_Daten!$AH$5,0)</f>
        <v>0</v>
      </c>
      <c r="AQ36" s="254">
        <f t="shared" si="5"/>
        <v>0</v>
      </c>
      <c r="AR36" s="254">
        <f t="shared" si="6"/>
        <v>0</v>
      </c>
      <c r="AS36" s="254">
        <f>IF(AND(O36&gt;6,O36&lt;9.01),O36-Persönliche_Daten!$AG$5,0)</f>
        <v>0</v>
      </c>
      <c r="AT36" s="254">
        <f>IF(O36&gt;9,O36-Persönliche_Daten!$AH$5,0)</f>
        <v>0</v>
      </c>
      <c r="AU36" s="254">
        <f t="shared" si="7"/>
        <v>0</v>
      </c>
      <c r="AV36" s="254">
        <f t="shared" si="8"/>
        <v>0</v>
      </c>
      <c r="AW36" s="254">
        <f t="shared" si="9"/>
        <v>0</v>
      </c>
    </row>
    <row r="37" spans="2:49" s="254" customFormat="1" ht="21.75" customHeight="1" x14ac:dyDescent="0.25">
      <c r="B37" s="328">
        <f t="shared" si="10"/>
        <v>46047</v>
      </c>
      <c r="C37" s="329">
        <f t="shared" si="11"/>
        <v>1</v>
      </c>
      <c r="D37" s="330">
        <f t="shared" si="12"/>
        <v>46047</v>
      </c>
      <c r="E37" s="263"/>
      <c r="F37" s="31"/>
      <c r="G37" s="31"/>
      <c r="H37" s="32"/>
      <c r="I37" s="251"/>
      <c r="J37" s="33"/>
      <c r="K37" s="33"/>
      <c r="L37" s="340">
        <f t="shared" si="0"/>
        <v>0</v>
      </c>
      <c r="M37" s="34"/>
      <c r="N37" s="34"/>
      <c r="O37" s="340">
        <f t="shared" si="1"/>
        <v>0</v>
      </c>
      <c r="P37" s="410"/>
      <c r="Q37" s="473">
        <f>IF(AW37&gt;0,0,IF(D37=Persönliche_Daten!$D$24,Persönliche_Daten!$H$24,IF(D37=Persönliche_Daten!$D$26,Persönliche_Daten!$H$26,IF(C37=2,Persönliche_Daten!$G$8,IF(C37=3,Persönliche_Daten!$H$8,IF(C37=4,Persönliche_Daten!$I$8,IF(C37=5,Persönliche_Daten!$J$8,IF(C37=6,Persönliche_Daten!$K$8))))))+IF(C37=7,Persönliche_Daten!$L$8,IF(C37=1,Persönliche_Daten!$M$8,0))))</f>
        <v>0</v>
      </c>
      <c r="R37" s="474"/>
      <c r="S37" s="475">
        <f t="shared" si="2"/>
        <v>0</v>
      </c>
      <c r="T37" s="474"/>
      <c r="U37" s="468">
        <f t="shared" si="13"/>
        <v>0</v>
      </c>
      <c r="V37" s="472"/>
      <c r="W37" s="468">
        <f t="shared" si="15"/>
        <v>0</v>
      </c>
      <c r="X37" s="469"/>
      <c r="Y37" s="341"/>
      <c r="Z37" s="342">
        <f t="shared" si="14"/>
        <v>0</v>
      </c>
      <c r="AA37" s="412"/>
      <c r="AB37" s="413">
        <f t="shared" si="3"/>
        <v>0</v>
      </c>
      <c r="AC37" s="412"/>
      <c r="AD37" s="412"/>
      <c r="AE37" s="412"/>
      <c r="AF37" s="467"/>
      <c r="AG37" s="467"/>
      <c r="AI37" s="414"/>
      <c r="AM37" s="254">
        <f>IF(AND(K37&gt;0,M37=K37),Persönliche_Daten!$AI$5,0)</f>
        <v>0</v>
      </c>
      <c r="AN37" s="254">
        <f t="shared" si="4"/>
        <v>0</v>
      </c>
      <c r="AO37" s="254">
        <f>IF(AND(L37&gt;6,L37&lt;9.01),L37-Persönliche_Daten!$AG$5,0)</f>
        <v>0</v>
      </c>
      <c r="AP37" s="254">
        <f>IF(L37&gt;9,L37-Persönliche_Daten!$AH$5,0)</f>
        <v>0</v>
      </c>
      <c r="AQ37" s="254">
        <f t="shared" si="5"/>
        <v>0</v>
      </c>
      <c r="AR37" s="254">
        <f t="shared" si="6"/>
        <v>0</v>
      </c>
      <c r="AS37" s="254">
        <f>IF(AND(O37&gt;6,O37&lt;9.01),O37-Persönliche_Daten!$AG$5,0)</f>
        <v>0</v>
      </c>
      <c r="AT37" s="254">
        <f>IF(O37&gt;9,O37-Persönliche_Daten!$AH$5,0)</f>
        <v>0</v>
      </c>
      <c r="AU37" s="254">
        <f t="shared" si="7"/>
        <v>0</v>
      </c>
      <c r="AV37" s="254">
        <f t="shared" si="8"/>
        <v>0</v>
      </c>
      <c r="AW37" s="254">
        <f t="shared" si="9"/>
        <v>0</v>
      </c>
    </row>
    <row r="38" spans="2:49" s="254" customFormat="1" ht="21.75" customHeight="1" x14ac:dyDescent="0.25">
      <c r="B38" s="328">
        <f t="shared" si="10"/>
        <v>46048</v>
      </c>
      <c r="C38" s="329">
        <f t="shared" si="11"/>
        <v>2</v>
      </c>
      <c r="D38" s="330">
        <f t="shared" si="12"/>
        <v>46048</v>
      </c>
      <c r="E38" s="263"/>
      <c r="F38" s="31"/>
      <c r="G38" s="31"/>
      <c r="H38" s="32"/>
      <c r="I38" s="251"/>
      <c r="J38" s="33"/>
      <c r="K38" s="33"/>
      <c r="L38" s="340">
        <f>(K38-J38)*24</f>
        <v>0</v>
      </c>
      <c r="M38" s="34"/>
      <c r="N38" s="34"/>
      <c r="O38" s="340">
        <f t="shared" si="1"/>
        <v>0</v>
      </c>
      <c r="P38" s="410"/>
      <c r="Q38" s="473">
        <f>IF(AW38&gt;0,0,IF(D38=Persönliche_Daten!$D$24,Persönliche_Daten!$H$24,IF(D38=Persönliche_Daten!$D$26,Persönliche_Daten!$H$26,IF(C38=2,Persönliche_Daten!$G$8,IF(C38=3,Persönliche_Daten!$H$8,IF(C38=4,Persönliche_Daten!$I$8,IF(C38=5,Persönliche_Daten!$J$8,IF(C38=6,Persönliche_Daten!$K$8))))))+IF(C38=7,Persönliche_Daten!$L$8,IF(C38=1,Persönliche_Daten!$M$8,0))))</f>
        <v>0</v>
      </c>
      <c r="R38" s="474"/>
      <c r="S38" s="475">
        <f t="shared" si="2"/>
        <v>0</v>
      </c>
      <c r="T38" s="474"/>
      <c r="U38" s="468">
        <f t="shared" si="13"/>
        <v>0</v>
      </c>
      <c r="V38" s="472"/>
      <c r="W38" s="468">
        <f t="shared" si="15"/>
        <v>0</v>
      </c>
      <c r="X38" s="469"/>
      <c r="Y38" s="341"/>
      <c r="Z38" s="342">
        <f t="shared" si="14"/>
        <v>0</v>
      </c>
      <c r="AA38" s="412"/>
      <c r="AB38" s="413">
        <f t="shared" si="3"/>
        <v>0</v>
      </c>
      <c r="AC38" s="412"/>
      <c r="AD38" s="412"/>
      <c r="AE38" s="412"/>
      <c r="AF38" s="467"/>
      <c r="AG38" s="467"/>
      <c r="AI38" s="414"/>
      <c r="AM38" s="254">
        <f>IF(AND(K38&gt;0,M38=K38),Persönliche_Daten!$AI$5,0)</f>
        <v>0</v>
      </c>
      <c r="AN38" s="254">
        <f t="shared" si="4"/>
        <v>0</v>
      </c>
      <c r="AO38" s="254">
        <f>IF(AND(L38&gt;6,L38&lt;9.01),L38-Persönliche_Daten!$AG$5,0)</f>
        <v>0</v>
      </c>
      <c r="AP38" s="254">
        <f>IF(L38&gt;9,L38-Persönliche_Daten!$AH$5,0)</f>
        <v>0</v>
      </c>
      <c r="AQ38" s="254">
        <f t="shared" si="5"/>
        <v>0</v>
      </c>
      <c r="AR38" s="254">
        <f t="shared" si="6"/>
        <v>0</v>
      </c>
      <c r="AS38" s="254">
        <f>IF(AND(O38&gt;6,O38&lt;9.01),O38-Persönliche_Daten!$AG$5,0)</f>
        <v>0</v>
      </c>
      <c r="AT38" s="254">
        <f>IF(O38&gt;9,O38-Persönliche_Daten!$AH$5,0)</f>
        <v>0</v>
      </c>
      <c r="AU38" s="254">
        <f t="shared" si="7"/>
        <v>0</v>
      </c>
      <c r="AV38" s="254">
        <f t="shared" si="8"/>
        <v>0</v>
      </c>
      <c r="AW38" s="254">
        <f t="shared" si="9"/>
        <v>0</v>
      </c>
    </row>
    <row r="39" spans="2:49" s="254" customFormat="1" ht="21.75" customHeight="1" x14ac:dyDescent="0.25">
      <c r="B39" s="328">
        <f t="shared" si="10"/>
        <v>46049</v>
      </c>
      <c r="C39" s="329">
        <f t="shared" si="11"/>
        <v>3</v>
      </c>
      <c r="D39" s="330">
        <f t="shared" si="12"/>
        <v>46049</v>
      </c>
      <c r="E39" s="263"/>
      <c r="F39" s="31"/>
      <c r="G39" s="31"/>
      <c r="H39" s="32"/>
      <c r="I39" s="251"/>
      <c r="J39" s="33"/>
      <c r="K39" s="33"/>
      <c r="L39" s="340">
        <f t="shared" si="0"/>
        <v>0</v>
      </c>
      <c r="M39" s="34"/>
      <c r="N39" s="34"/>
      <c r="O39" s="340">
        <f t="shared" si="1"/>
        <v>0</v>
      </c>
      <c r="P39" s="410"/>
      <c r="Q39" s="473">
        <f>IF(AW39&gt;0,0,IF(D39=Persönliche_Daten!$D$24,Persönliche_Daten!$H$24,IF(D39=Persönliche_Daten!$D$26,Persönliche_Daten!$H$26,IF(C39=2,Persönliche_Daten!$G$8,IF(C39=3,Persönliche_Daten!$H$8,IF(C39=4,Persönliche_Daten!$I$8,IF(C39=5,Persönliche_Daten!$J$8,IF(C39=6,Persönliche_Daten!$K$8))))))+IF(C39=7,Persönliche_Daten!$L$8,IF(C39=1,Persönliche_Daten!$M$8,0))))</f>
        <v>0</v>
      </c>
      <c r="R39" s="474"/>
      <c r="S39" s="475">
        <f t="shared" si="2"/>
        <v>0</v>
      </c>
      <c r="T39" s="474"/>
      <c r="U39" s="468">
        <f t="shared" si="13"/>
        <v>0</v>
      </c>
      <c r="V39" s="472"/>
      <c r="W39" s="468">
        <f t="shared" si="15"/>
        <v>0</v>
      </c>
      <c r="X39" s="469"/>
      <c r="Y39" s="341"/>
      <c r="Z39" s="342">
        <f t="shared" si="14"/>
        <v>0</v>
      </c>
      <c r="AA39" s="412"/>
      <c r="AB39" s="413">
        <f t="shared" si="3"/>
        <v>0</v>
      </c>
      <c r="AC39" s="412"/>
      <c r="AD39" s="412"/>
      <c r="AE39" s="412"/>
      <c r="AF39" s="467"/>
      <c r="AG39" s="467"/>
      <c r="AI39" s="414"/>
      <c r="AM39" s="254">
        <f>IF(AND(K39&gt;0,M39=K39),Persönliche_Daten!$AI$5,0)</f>
        <v>0</v>
      </c>
      <c r="AN39" s="254">
        <f t="shared" si="4"/>
        <v>0</v>
      </c>
      <c r="AO39" s="254">
        <f>IF(AND(L39&gt;6,L39&lt;9.01),L39-Persönliche_Daten!$AG$5,0)</f>
        <v>0</v>
      </c>
      <c r="AP39" s="254">
        <f>IF(L39&gt;9,L39-Persönliche_Daten!$AH$5,0)</f>
        <v>0</v>
      </c>
      <c r="AQ39" s="254">
        <f t="shared" si="5"/>
        <v>0</v>
      </c>
      <c r="AR39" s="254">
        <f t="shared" si="6"/>
        <v>0</v>
      </c>
      <c r="AS39" s="254">
        <f>IF(AND(O39&gt;6,O39&lt;9.01),O39-Persönliche_Daten!$AG$5,0)</f>
        <v>0</v>
      </c>
      <c r="AT39" s="254">
        <f>IF(O39&gt;9,O39-Persönliche_Daten!$AH$5,0)</f>
        <v>0</v>
      </c>
      <c r="AU39" s="254">
        <f t="shared" si="7"/>
        <v>0</v>
      </c>
      <c r="AV39" s="254">
        <f t="shared" si="8"/>
        <v>0</v>
      </c>
      <c r="AW39" s="254">
        <f t="shared" si="9"/>
        <v>0</v>
      </c>
    </row>
    <row r="40" spans="2:49" s="254" customFormat="1" ht="21.75" customHeight="1" x14ac:dyDescent="0.25">
      <c r="B40" s="328">
        <f t="shared" si="10"/>
        <v>46050</v>
      </c>
      <c r="C40" s="329">
        <f t="shared" si="11"/>
        <v>4</v>
      </c>
      <c r="D40" s="330">
        <f t="shared" si="12"/>
        <v>46050</v>
      </c>
      <c r="E40" s="263"/>
      <c r="F40" s="31"/>
      <c r="G40" s="31"/>
      <c r="H40" s="32"/>
      <c r="I40" s="251"/>
      <c r="J40" s="33"/>
      <c r="K40" s="33"/>
      <c r="L40" s="340">
        <f t="shared" si="0"/>
        <v>0</v>
      </c>
      <c r="M40" s="34"/>
      <c r="N40" s="34"/>
      <c r="O40" s="340">
        <f t="shared" si="1"/>
        <v>0</v>
      </c>
      <c r="P40" s="410"/>
      <c r="Q40" s="473">
        <f>IF(AW40&gt;0,0,IF(D40=Persönliche_Daten!$D$24,Persönliche_Daten!$H$24,IF(D40=Persönliche_Daten!$D$26,Persönliche_Daten!$H$26,IF(C40=2,Persönliche_Daten!$G$8,IF(C40=3,Persönliche_Daten!$H$8,IF(C40=4,Persönliche_Daten!$I$8,IF(C40=5,Persönliche_Daten!$J$8,IF(C40=6,Persönliche_Daten!$K$8))))))+IF(C40=7,Persönliche_Daten!$L$8,IF(C40=1,Persönliche_Daten!$M$8,0))))</f>
        <v>0</v>
      </c>
      <c r="R40" s="474"/>
      <c r="S40" s="475">
        <f t="shared" si="2"/>
        <v>0</v>
      </c>
      <c r="T40" s="474"/>
      <c r="U40" s="468">
        <f t="shared" si="13"/>
        <v>0</v>
      </c>
      <c r="V40" s="472"/>
      <c r="W40" s="468">
        <f t="shared" si="15"/>
        <v>0</v>
      </c>
      <c r="X40" s="469"/>
      <c r="Y40" s="341"/>
      <c r="Z40" s="342">
        <f t="shared" si="14"/>
        <v>0</v>
      </c>
      <c r="AA40" s="412"/>
      <c r="AB40" s="413">
        <f t="shared" si="3"/>
        <v>0</v>
      </c>
      <c r="AC40" s="412"/>
      <c r="AD40" s="412"/>
      <c r="AE40" s="412"/>
      <c r="AF40" s="467"/>
      <c r="AG40" s="467"/>
      <c r="AI40" s="414"/>
      <c r="AM40" s="254">
        <f>IF(AND(K40&gt;0,M40=K40),Persönliche_Daten!$AI$5,0)</f>
        <v>0</v>
      </c>
      <c r="AN40" s="254">
        <f t="shared" si="4"/>
        <v>0</v>
      </c>
      <c r="AO40" s="254">
        <f>IF(AND(L40&gt;6,L40&lt;9.01),L40-Persönliche_Daten!$AG$5,0)</f>
        <v>0</v>
      </c>
      <c r="AP40" s="254">
        <f>IF(L40&gt;9,L40-Persönliche_Daten!$AH$5,0)</f>
        <v>0</v>
      </c>
      <c r="AQ40" s="254">
        <f t="shared" si="5"/>
        <v>0</v>
      </c>
      <c r="AR40" s="254">
        <f t="shared" si="6"/>
        <v>0</v>
      </c>
      <c r="AS40" s="254">
        <f>IF(AND(O40&gt;6,O40&lt;9.01),O40-Persönliche_Daten!$AG$5,0)</f>
        <v>0</v>
      </c>
      <c r="AT40" s="254">
        <f>IF(O40&gt;9,O40-Persönliche_Daten!$AH$5,0)</f>
        <v>0</v>
      </c>
      <c r="AU40" s="254">
        <f t="shared" si="7"/>
        <v>0</v>
      </c>
      <c r="AV40" s="254">
        <f t="shared" si="8"/>
        <v>0</v>
      </c>
      <c r="AW40" s="254">
        <f t="shared" si="9"/>
        <v>0</v>
      </c>
    </row>
    <row r="41" spans="2:49" s="254" customFormat="1" ht="21.75" customHeight="1" x14ac:dyDescent="0.25">
      <c r="B41" s="328">
        <f t="shared" si="10"/>
        <v>46051</v>
      </c>
      <c r="C41" s="329">
        <f t="shared" si="11"/>
        <v>5</v>
      </c>
      <c r="D41" s="330">
        <f t="shared" si="12"/>
        <v>46051</v>
      </c>
      <c r="E41" s="263"/>
      <c r="F41" s="31"/>
      <c r="G41" s="31"/>
      <c r="H41" s="32"/>
      <c r="I41" s="251"/>
      <c r="J41" s="33"/>
      <c r="K41" s="33"/>
      <c r="L41" s="340">
        <f t="shared" si="0"/>
        <v>0</v>
      </c>
      <c r="M41" s="34"/>
      <c r="N41" s="34"/>
      <c r="O41" s="340">
        <f t="shared" si="1"/>
        <v>0</v>
      </c>
      <c r="P41" s="410"/>
      <c r="Q41" s="473">
        <f>IF(AW41&gt;0,0,IF(D41=Persönliche_Daten!$D$24,Persönliche_Daten!$H$24,IF(D41=Persönliche_Daten!$D$26,Persönliche_Daten!$H$26,IF(C41=2,Persönliche_Daten!$G$8,IF(C41=3,Persönliche_Daten!$H$8,IF(C41=4,Persönliche_Daten!$I$8,IF(C41=5,Persönliche_Daten!$J$8,IF(C41=6,Persönliche_Daten!$K$8))))))+IF(C41=7,Persönliche_Daten!$L$8,IF(C41=1,Persönliche_Daten!$M$8,0))))</f>
        <v>0</v>
      </c>
      <c r="R41" s="474"/>
      <c r="S41" s="475">
        <f t="shared" si="2"/>
        <v>0</v>
      </c>
      <c r="T41" s="474"/>
      <c r="U41" s="468">
        <f t="shared" si="13"/>
        <v>0</v>
      </c>
      <c r="V41" s="472"/>
      <c r="W41" s="468">
        <f t="shared" si="15"/>
        <v>0</v>
      </c>
      <c r="X41" s="469"/>
      <c r="Y41" s="341"/>
      <c r="Z41" s="342">
        <f t="shared" si="14"/>
        <v>0</v>
      </c>
      <c r="AA41" s="412"/>
      <c r="AB41" s="413">
        <f t="shared" si="3"/>
        <v>0</v>
      </c>
      <c r="AC41" s="412"/>
      <c r="AD41" s="412"/>
      <c r="AE41" s="412"/>
      <c r="AF41" s="467"/>
      <c r="AG41" s="467"/>
      <c r="AI41" s="414"/>
      <c r="AM41" s="254">
        <f>IF(AND(K41&gt;0,M41=K41),Persönliche_Daten!$AI$5,0)</f>
        <v>0</v>
      </c>
      <c r="AN41" s="254">
        <f t="shared" si="4"/>
        <v>0</v>
      </c>
      <c r="AO41" s="254">
        <f>IF(AND(L41&gt;6,L41&lt;9.01),L41-Persönliche_Daten!$AG$5,0)</f>
        <v>0</v>
      </c>
      <c r="AP41" s="254">
        <f>IF(L41&gt;9,L41-Persönliche_Daten!$AH$5,0)</f>
        <v>0</v>
      </c>
      <c r="AQ41" s="254">
        <f t="shared" si="5"/>
        <v>0</v>
      </c>
      <c r="AR41" s="254">
        <f t="shared" si="6"/>
        <v>0</v>
      </c>
      <c r="AS41" s="254">
        <f>IF(AND(O41&gt;6,O41&lt;9.01),O41-Persönliche_Daten!$AG$5,0)</f>
        <v>0</v>
      </c>
      <c r="AT41" s="254">
        <f>IF(O41&gt;9,O41-Persönliche_Daten!$AH$5,0)</f>
        <v>0</v>
      </c>
      <c r="AU41" s="254">
        <f t="shared" si="7"/>
        <v>0</v>
      </c>
      <c r="AV41" s="254">
        <f t="shared" si="8"/>
        <v>0</v>
      </c>
      <c r="AW41" s="254">
        <f t="shared" si="9"/>
        <v>0</v>
      </c>
    </row>
    <row r="42" spans="2:49" s="254" customFormat="1" ht="21.75" customHeight="1" x14ac:dyDescent="0.25">
      <c r="B42" s="328">
        <f t="shared" si="10"/>
        <v>46052</v>
      </c>
      <c r="C42" s="329">
        <f t="shared" si="11"/>
        <v>6</v>
      </c>
      <c r="D42" s="330">
        <f t="shared" si="12"/>
        <v>46052</v>
      </c>
      <c r="E42" s="263"/>
      <c r="F42" s="31"/>
      <c r="G42" s="31"/>
      <c r="H42" s="32"/>
      <c r="I42" s="251"/>
      <c r="J42" s="33"/>
      <c r="K42" s="33"/>
      <c r="L42" s="340">
        <f t="shared" si="0"/>
        <v>0</v>
      </c>
      <c r="M42" s="34"/>
      <c r="N42" s="34"/>
      <c r="O42" s="340">
        <f t="shared" si="1"/>
        <v>0</v>
      </c>
      <c r="P42" s="410"/>
      <c r="Q42" s="473">
        <f>IF(AW42&gt;0,0,IF(D42=Persönliche_Daten!$D$24,Persönliche_Daten!$H$24,IF(D42=Persönliche_Daten!$D$26,Persönliche_Daten!$H$26,IF(C42=2,Persönliche_Daten!$G$8,IF(C42=3,Persönliche_Daten!$H$8,IF(C42=4,Persönliche_Daten!$I$8,IF(C42=5,Persönliche_Daten!$J$8,IF(C42=6,Persönliche_Daten!$K$8))))))+IF(C42=7,Persönliche_Daten!$L$8,IF(C42=1,Persönliche_Daten!$M$8,0))))</f>
        <v>0</v>
      </c>
      <c r="R42" s="474"/>
      <c r="S42" s="475">
        <f t="shared" si="2"/>
        <v>0</v>
      </c>
      <c r="T42" s="474"/>
      <c r="U42" s="468">
        <f t="shared" si="13"/>
        <v>0</v>
      </c>
      <c r="V42" s="472"/>
      <c r="W42" s="468">
        <f t="shared" si="15"/>
        <v>0</v>
      </c>
      <c r="X42" s="469"/>
      <c r="Y42" s="341"/>
      <c r="Z42" s="342">
        <f t="shared" si="14"/>
        <v>0</v>
      </c>
      <c r="AA42" s="412"/>
      <c r="AB42" s="413">
        <f t="shared" si="3"/>
        <v>0</v>
      </c>
      <c r="AC42" s="412"/>
      <c r="AD42" s="412"/>
      <c r="AE42" s="412"/>
      <c r="AF42" s="467"/>
      <c r="AG42" s="467"/>
      <c r="AI42" s="414"/>
      <c r="AM42" s="254">
        <f>IF(AND(K42&gt;0,M42=K42),Persönliche_Daten!$AI$5,0)</f>
        <v>0</v>
      </c>
      <c r="AN42" s="254">
        <f t="shared" si="4"/>
        <v>0</v>
      </c>
      <c r="AO42" s="254">
        <f>IF(AND(L42&gt;6,L42&lt;9.01),L42-Persönliche_Daten!$AG$5,0)</f>
        <v>0</v>
      </c>
      <c r="AP42" s="254">
        <f>IF(L42&gt;9,L42-Persönliche_Daten!$AH$5,0)</f>
        <v>0</v>
      </c>
      <c r="AQ42" s="254">
        <f t="shared" si="5"/>
        <v>0</v>
      </c>
      <c r="AR42" s="254">
        <f t="shared" si="6"/>
        <v>0</v>
      </c>
      <c r="AS42" s="254">
        <f>IF(AND(O42&gt;6,O42&lt;9.01),O42-Persönliche_Daten!$AG$5,0)</f>
        <v>0</v>
      </c>
      <c r="AT42" s="254">
        <f>IF(O42&gt;9,O42-Persönliche_Daten!$AH$5,0)</f>
        <v>0</v>
      </c>
      <c r="AU42" s="254">
        <f t="shared" si="7"/>
        <v>0</v>
      </c>
      <c r="AV42" s="254">
        <f t="shared" si="8"/>
        <v>0</v>
      </c>
      <c r="AW42" s="254">
        <f t="shared" si="9"/>
        <v>0</v>
      </c>
    </row>
    <row r="43" spans="2:49" s="254" customFormat="1" ht="21.75" customHeight="1" x14ac:dyDescent="0.25">
      <c r="B43" s="331">
        <f t="shared" si="10"/>
        <v>46053</v>
      </c>
      <c r="C43" s="332">
        <f t="shared" si="11"/>
        <v>7</v>
      </c>
      <c r="D43" s="333">
        <f t="shared" si="12"/>
        <v>46053</v>
      </c>
      <c r="E43" s="263"/>
      <c r="F43" s="31"/>
      <c r="G43" s="31"/>
      <c r="H43" s="32"/>
      <c r="I43" s="251"/>
      <c r="J43" s="33"/>
      <c r="K43" s="33"/>
      <c r="L43" s="340">
        <f t="shared" si="0"/>
        <v>0</v>
      </c>
      <c r="M43" s="34"/>
      <c r="N43" s="34"/>
      <c r="O43" s="340">
        <f t="shared" si="1"/>
        <v>0</v>
      </c>
      <c r="P43" s="410"/>
      <c r="Q43" s="473">
        <f>IF(AW43&gt;0,0,IF(D43=Persönliche_Daten!$D$24,Persönliche_Daten!$H$24,IF(D43=Persönliche_Daten!$D$26,Persönliche_Daten!$H$26,IF(C43=2,Persönliche_Daten!$G$8,IF(C43=3,Persönliche_Daten!$H$8,IF(C43=4,Persönliche_Daten!$I$8,IF(C43=5,Persönliche_Daten!$J$8,IF(C43=6,Persönliche_Daten!$K$8))))))+IF(C43=7,Persönliche_Daten!$L$8,IF(C43=1,Persönliche_Daten!$M$8,0))))</f>
        <v>0</v>
      </c>
      <c r="R43" s="474"/>
      <c r="S43" s="475">
        <f t="shared" si="2"/>
        <v>0</v>
      </c>
      <c r="T43" s="474"/>
      <c r="U43" s="468">
        <f t="shared" si="13"/>
        <v>0</v>
      </c>
      <c r="V43" s="472"/>
      <c r="W43" s="468">
        <f t="shared" si="15"/>
        <v>0</v>
      </c>
      <c r="X43" s="469"/>
      <c r="Y43" s="341"/>
      <c r="Z43" s="342">
        <f t="shared" si="14"/>
        <v>0</v>
      </c>
      <c r="AA43" s="412"/>
      <c r="AB43" s="415">
        <f t="shared" si="3"/>
        <v>0</v>
      </c>
      <c r="AC43" s="412"/>
      <c r="AD43" s="412"/>
      <c r="AE43" s="412"/>
      <c r="AF43" s="467"/>
      <c r="AG43" s="467"/>
      <c r="AI43" s="414"/>
      <c r="AK43" s="416"/>
      <c r="AM43" s="254">
        <f>IF(AND(K43&gt;0,M43=K43),Persönliche_Daten!$AI$5,0)</f>
        <v>0</v>
      </c>
      <c r="AN43" s="254">
        <f t="shared" si="4"/>
        <v>0</v>
      </c>
      <c r="AO43" s="254">
        <f>IF(AND(L43&gt;6,L43&lt;9.01),L43-Persönliche_Daten!$AG$5,0)</f>
        <v>0</v>
      </c>
      <c r="AP43" s="254">
        <f>IF(L43&gt;9,L43-Persönliche_Daten!$AH$5,0)</f>
        <v>0</v>
      </c>
      <c r="AQ43" s="254">
        <f t="shared" si="5"/>
        <v>0</v>
      </c>
      <c r="AR43" s="254">
        <f t="shared" si="6"/>
        <v>0</v>
      </c>
      <c r="AS43" s="254">
        <f>IF(AND(O43&gt;6,O43&lt;9.01),O43-Persönliche_Daten!$AG$5,0)</f>
        <v>0</v>
      </c>
      <c r="AT43" s="254">
        <f>IF(O43&gt;9,O43-Persönliche_Daten!$AH$5,0)</f>
        <v>0</v>
      </c>
      <c r="AU43" s="254">
        <f t="shared" si="7"/>
        <v>0</v>
      </c>
      <c r="AV43" s="254">
        <f t="shared" si="8"/>
        <v>0</v>
      </c>
      <c r="AW43" s="254">
        <f t="shared" si="9"/>
        <v>0</v>
      </c>
    </row>
    <row r="44" spans="2:49" s="254"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350"/>
      <c r="Z44" s="352"/>
      <c r="AA44" s="256"/>
      <c r="AB44" s="257">
        <f>SUM(AB13:AB43)</f>
        <v>0</v>
      </c>
      <c r="AC44" s="256"/>
      <c r="AD44" s="256"/>
      <c r="AE44" s="256"/>
      <c r="AF44" s="467"/>
      <c r="AG44" s="467"/>
    </row>
    <row r="45" spans="2:49" s="254"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350"/>
      <c r="Z45" s="352"/>
      <c r="AA45" s="256"/>
      <c r="AB45" s="258"/>
      <c r="AC45" s="256"/>
      <c r="AD45" s="256"/>
      <c r="AE45" s="256"/>
      <c r="AF45" s="253"/>
      <c r="AG45" s="253"/>
    </row>
    <row r="46" spans="2:49" s="254"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348"/>
      <c r="Z46" s="358"/>
      <c r="AA46" s="255"/>
      <c r="AB46" s="259"/>
      <c r="AC46" s="255"/>
      <c r="AD46" s="255"/>
      <c r="AE46" s="255"/>
      <c r="AF46" s="255"/>
      <c r="AG46" s="255"/>
      <c r="AK46" s="260">
        <f>AJ46-AJ46-AJ46</f>
        <v>0</v>
      </c>
      <c r="AL46" s="487"/>
      <c r="AM46" s="487"/>
    </row>
    <row r="47" spans="2:49" s="254"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496">
        <v>0</v>
      </c>
      <c r="X47" s="497"/>
      <c r="Y47" s="239"/>
      <c r="Z47" s="361"/>
      <c r="AA47" s="239"/>
      <c r="AB47" s="417"/>
      <c r="AC47" s="239"/>
      <c r="AD47" s="239"/>
      <c r="AE47" s="239"/>
      <c r="AF47" s="239"/>
      <c r="AG47" s="239"/>
      <c r="AK47" s="418"/>
    </row>
    <row r="48" spans="2:49" s="254"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31</v>
      </c>
      <c r="U48" s="324"/>
      <c r="V48" s="324"/>
      <c r="W48" s="488">
        <f>Persönliche_Daten!C19</f>
        <v>0</v>
      </c>
      <c r="X48" s="489"/>
      <c r="Y48" s="324"/>
      <c r="Z48" s="361"/>
      <c r="AA48" s="239"/>
      <c r="AB48" s="417"/>
      <c r="AC48" s="239"/>
      <c r="AD48" s="239"/>
      <c r="AE48" s="239"/>
      <c r="AF48" s="239"/>
      <c r="AG48" s="239"/>
    </row>
    <row r="49" spans="2:39" s="254"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324"/>
      <c r="Z49" s="361"/>
      <c r="AA49" s="239"/>
      <c r="AB49" s="417"/>
      <c r="AC49" s="239"/>
      <c r="AD49" s="239"/>
      <c r="AE49" s="239"/>
      <c r="AF49" s="239"/>
      <c r="AG49" s="239"/>
      <c r="AJ49" s="412">
        <f>ROUNDDOWN(W49,0)</f>
        <v>0</v>
      </c>
      <c r="AK49" s="412">
        <f>ROUND(W49-AJ49,2)</f>
        <v>0</v>
      </c>
      <c r="AL49" s="419">
        <f>ROUND(AK49*60,0)</f>
        <v>0</v>
      </c>
      <c r="AM49" s="254" t="str">
        <f>AJ49&amp;" "&amp;"Std."&amp;" "&amp;AL49&amp;" "&amp;"Min."</f>
        <v>0 Std. 0 Min.</v>
      </c>
    </row>
    <row r="50" spans="2:39" s="254"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324"/>
      <c r="Z50" s="361"/>
      <c r="AA50" s="239"/>
      <c r="AB50" s="417"/>
      <c r="AC50" s="239"/>
      <c r="AD50" s="239"/>
      <c r="AE50" s="239"/>
      <c r="AF50" s="239"/>
      <c r="AG50" s="239"/>
    </row>
    <row r="51" spans="2:39" s="254"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324"/>
      <c r="Z51" s="361"/>
      <c r="AA51" s="239"/>
      <c r="AB51" s="417"/>
      <c r="AC51" s="239"/>
      <c r="AD51" s="239"/>
      <c r="AE51" s="239"/>
      <c r="AF51" s="239"/>
      <c r="AG51" s="239"/>
    </row>
    <row r="52" spans="2:39"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282"/>
      <c r="Z52" s="366"/>
      <c r="AA52" s="223"/>
      <c r="AB52" s="246"/>
      <c r="AC52" s="223"/>
      <c r="AD52" s="223"/>
      <c r="AE52" s="223"/>
      <c r="AF52" s="236"/>
      <c r="AG52" s="236"/>
    </row>
    <row r="53" spans="2:39"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282"/>
      <c r="Z53" s="366"/>
      <c r="AA53" s="223"/>
      <c r="AB53" s="246"/>
      <c r="AC53" s="223"/>
      <c r="AD53" s="223"/>
      <c r="AE53" s="223"/>
      <c r="AF53" s="236"/>
      <c r="AG53" s="236"/>
    </row>
    <row r="54" spans="2:39" x14ac:dyDescent="0.25">
      <c r="B54" s="276"/>
      <c r="C54" s="276"/>
      <c r="D54" s="276"/>
      <c r="E54" s="276"/>
      <c r="F54" s="276"/>
      <c r="G54" s="276"/>
      <c r="H54" s="276"/>
      <c r="I54" s="276"/>
      <c r="J54" s="276"/>
      <c r="K54" s="276"/>
      <c r="L54" s="276"/>
      <c r="M54" s="276"/>
      <c r="N54" s="276"/>
      <c r="O54" s="276"/>
      <c r="P54" s="276"/>
      <c r="Q54" s="277"/>
      <c r="R54" s="277"/>
      <c r="S54" s="276"/>
      <c r="T54" s="276"/>
      <c r="U54" s="276"/>
      <c r="V54" s="276"/>
      <c r="W54" s="276"/>
      <c r="X54" s="276"/>
      <c r="Y54" s="276"/>
      <c r="Z54" s="370"/>
    </row>
  </sheetData>
  <sheetProtection algorithmName="SHA-512" hashValue="LaM/xZgJ1B9N0Fu3HP1bJBOH5csX2koaBQstMHJEAKxX7QOJX7KHjWxEgE/5QhskbkrOJ1cT5rCl9Km+DGTICg==" saltValue="WVGM+KQy+9wO+1VB4/LsVw==" spinCount="100000" sheet="1" objects="1" scenarios="1"/>
  <customSheetViews>
    <customSheetView guid="{22DB5202-71BE-11D3-B97D-005004335D92}" showGridLines="0" zeroValues="0" hiddenColumns="1" showRuler="0" topLeftCell="B1">
      <pane ySplit="12" topLeftCell="A31" activePane="bottomLeft" state="frozen"/>
      <selection pane="bottomLeft" activeCell="I36" sqref="I36"/>
      <pageMargins left="0.35433070866141736" right="0.23622047244094491" top="0.47244094488188981" bottom="0.23622047244094491" header="0.31496062992125984" footer="0.15748031496062992"/>
      <pageSetup paperSize="9" orientation="portrait" horizontalDpi="4294967292" verticalDpi="0" r:id="rId1"/>
      <headerFooter alignWithMargins="0"/>
    </customSheetView>
  </customSheetViews>
  <mergeCells count="178">
    <mergeCell ref="W47:X47"/>
    <mergeCell ref="S13:T13"/>
    <mergeCell ref="S14:T14"/>
    <mergeCell ref="S15:T15"/>
    <mergeCell ref="S16:T16"/>
    <mergeCell ref="K46:L46"/>
    <mergeCell ref="N46:O46"/>
    <mergeCell ref="S46:T46"/>
    <mergeCell ref="Q28:R28"/>
    <mergeCell ref="Q29:R29"/>
    <mergeCell ref="W46:X46"/>
    <mergeCell ref="W44:X44"/>
    <mergeCell ref="S41:T41"/>
    <mergeCell ref="S33:T33"/>
    <mergeCell ref="S44:T44"/>
    <mergeCell ref="U15:V15"/>
    <mergeCell ref="U16:V16"/>
    <mergeCell ref="U17:V17"/>
    <mergeCell ref="U18:V18"/>
    <mergeCell ref="U19:V19"/>
    <mergeCell ref="U20:V20"/>
    <mergeCell ref="U21:V21"/>
    <mergeCell ref="U34:V34"/>
    <mergeCell ref="U30:V30"/>
    <mergeCell ref="AL46:AM46"/>
    <mergeCell ref="W48:X48"/>
    <mergeCell ref="AF44:AG44"/>
    <mergeCell ref="Q11:R11"/>
    <mergeCell ref="Q24:R24"/>
    <mergeCell ref="Q25:R25"/>
    <mergeCell ref="Q26:R26"/>
    <mergeCell ref="Q27:R27"/>
    <mergeCell ref="W49:X49"/>
    <mergeCell ref="Q44:R44"/>
    <mergeCell ref="S42:T42"/>
    <mergeCell ref="S23:T23"/>
    <mergeCell ref="S24:T24"/>
    <mergeCell ref="S25:T25"/>
    <mergeCell ref="S30:T30"/>
    <mergeCell ref="S31:T31"/>
    <mergeCell ref="S43:T43"/>
    <mergeCell ref="U24:V24"/>
    <mergeCell ref="U25:V25"/>
    <mergeCell ref="U31:V31"/>
    <mergeCell ref="U43:V43"/>
    <mergeCell ref="S38:T38"/>
    <mergeCell ref="S39:T39"/>
    <mergeCell ref="S40:T40"/>
    <mergeCell ref="Q42:R42"/>
    <mergeCell ref="Q43:R43"/>
    <mergeCell ref="S22:T22"/>
    <mergeCell ref="S34:T34"/>
    <mergeCell ref="S35:T35"/>
    <mergeCell ref="S36:T36"/>
    <mergeCell ref="S37:T37"/>
    <mergeCell ref="S17:T17"/>
    <mergeCell ref="S18:T18"/>
    <mergeCell ref="S19:T19"/>
    <mergeCell ref="S20:T20"/>
    <mergeCell ref="S21:T21"/>
    <mergeCell ref="S32:T32"/>
    <mergeCell ref="S26:T26"/>
    <mergeCell ref="S27:T27"/>
    <mergeCell ref="H5:L5"/>
    <mergeCell ref="H6:L6"/>
    <mergeCell ref="H7:L7"/>
    <mergeCell ref="H8:L8"/>
    <mergeCell ref="K44:L44"/>
    <mergeCell ref="N44:O44"/>
    <mergeCell ref="Q33:R33"/>
    <mergeCell ref="Q40:R40"/>
    <mergeCell ref="Q34:R34"/>
    <mergeCell ref="Q35:R35"/>
    <mergeCell ref="Q36:R36"/>
    <mergeCell ref="Q37:R37"/>
    <mergeCell ref="Q41:R41"/>
    <mergeCell ref="Q32:R32"/>
    <mergeCell ref="Q38:R38"/>
    <mergeCell ref="Q39:R39"/>
    <mergeCell ref="Q18:R18"/>
    <mergeCell ref="Q30:R30"/>
    <mergeCell ref="Q31:R31"/>
    <mergeCell ref="Q19:R19"/>
    <mergeCell ref="Q20:R20"/>
    <mergeCell ref="Q21:R21"/>
    <mergeCell ref="Q22:R22"/>
    <mergeCell ref="M5:O5"/>
    <mergeCell ref="Q13:R13"/>
    <mergeCell ref="U22:V22"/>
    <mergeCell ref="U23:V23"/>
    <mergeCell ref="U14:V14"/>
    <mergeCell ref="S28:T28"/>
    <mergeCell ref="S29:T29"/>
    <mergeCell ref="Q14:R14"/>
    <mergeCell ref="W11:X11"/>
    <mergeCell ref="U26:V26"/>
    <mergeCell ref="U27:V27"/>
    <mergeCell ref="W22:X22"/>
    <mergeCell ref="W23:X23"/>
    <mergeCell ref="W24:X24"/>
    <mergeCell ref="W25:X25"/>
    <mergeCell ref="W26:X26"/>
    <mergeCell ref="W27:X27"/>
    <mergeCell ref="U13:V13"/>
    <mergeCell ref="U11:V11"/>
    <mergeCell ref="W14:X14"/>
    <mergeCell ref="Q15:R15"/>
    <mergeCell ref="Q16:R16"/>
    <mergeCell ref="Q17:R17"/>
    <mergeCell ref="W13:X13"/>
    <mergeCell ref="Q23:R23"/>
    <mergeCell ref="U44:V44"/>
    <mergeCell ref="W15:X15"/>
    <mergeCell ref="W16:X16"/>
    <mergeCell ref="W18:X18"/>
    <mergeCell ref="W19:X19"/>
    <mergeCell ref="W20:X20"/>
    <mergeCell ref="W21:X21"/>
    <mergeCell ref="U41:V41"/>
    <mergeCell ref="U42:V42"/>
    <mergeCell ref="W28:X28"/>
    <mergeCell ref="U39:V39"/>
    <mergeCell ref="U40:V40"/>
    <mergeCell ref="U35:V35"/>
    <mergeCell ref="U36:V36"/>
    <mergeCell ref="U37:V37"/>
    <mergeCell ref="U38:V38"/>
    <mergeCell ref="U32:V32"/>
    <mergeCell ref="U33:V33"/>
    <mergeCell ref="W29:X29"/>
    <mergeCell ref="U28:V28"/>
    <mergeCell ref="U29:V29"/>
    <mergeCell ref="W41:X41"/>
    <mergeCell ref="W42:X42"/>
    <mergeCell ref="W43:X43"/>
    <mergeCell ref="AF21:AG21"/>
    <mergeCell ref="AF22:AG22"/>
    <mergeCell ref="AF23:AG23"/>
    <mergeCell ref="W17:X17"/>
    <mergeCell ref="AF17:AG17"/>
    <mergeCell ref="AF18:AG18"/>
    <mergeCell ref="AF19:AG19"/>
    <mergeCell ref="AF20:AG20"/>
    <mergeCell ref="AF13:AG13"/>
    <mergeCell ref="AF14:AG14"/>
    <mergeCell ref="AF15:AG15"/>
    <mergeCell ref="AF16:AG16"/>
    <mergeCell ref="AF30:AG30"/>
    <mergeCell ref="AF31:AG31"/>
    <mergeCell ref="AF24:AG24"/>
    <mergeCell ref="AF25:AG25"/>
    <mergeCell ref="AF26:AG26"/>
    <mergeCell ref="AF27:AG27"/>
    <mergeCell ref="AF28:AG28"/>
    <mergeCell ref="AF29:AG29"/>
    <mergeCell ref="W38:X38"/>
    <mergeCell ref="AF38:AG38"/>
    <mergeCell ref="AF32:AG32"/>
    <mergeCell ref="AF33:AG33"/>
    <mergeCell ref="AF34:AG34"/>
    <mergeCell ref="AF35:AG35"/>
    <mergeCell ref="W30:X30"/>
    <mergeCell ref="W31:X31"/>
    <mergeCell ref="W32:X32"/>
    <mergeCell ref="W33:X33"/>
    <mergeCell ref="W34:X34"/>
    <mergeCell ref="W35:X35"/>
    <mergeCell ref="AF42:AG42"/>
    <mergeCell ref="AF43:AG43"/>
    <mergeCell ref="AF36:AG36"/>
    <mergeCell ref="AF37:AG37"/>
    <mergeCell ref="AF39:AG39"/>
    <mergeCell ref="AF40:AG40"/>
    <mergeCell ref="AF41:AG41"/>
    <mergeCell ref="W39:X39"/>
    <mergeCell ref="W40:X40"/>
    <mergeCell ref="W36:X36"/>
    <mergeCell ref="W37:X37"/>
  </mergeCells>
  <conditionalFormatting sqref="B13:B43">
    <cfRule type="expression" dxfId="97" priority="1" stopIfTrue="1">
      <formula>WEEKDAY(C13)=7</formula>
    </cfRule>
    <cfRule type="expression" dxfId="96" priority="2" stopIfTrue="1">
      <formula>WEEKDAY(C13)=1</formula>
    </cfRule>
  </conditionalFormatting>
  <conditionalFormatting sqref="C13:C43">
    <cfRule type="expression" dxfId="95" priority="3" stopIfTrue="1">
      <formula>WEEKDAY(C13)=7</formula>
    </cfRule>
    <cfRule type="expression" dxfId="94" priority="4" stopIfTrue="1">
      <formula>WEEKDAY(C13)=1</formula>
    </cfRule>
  </conditionalFormatting>
  <conditionalFormatting sqref="D13:D43">
    <cfRule type="expression" dxfId="93" priority="5" stopIfTrue="1">
      <formula>WEEKDAY(C13)=7</formula>
    </cfRule>
    <cfRule type="expression" dxfId="92" priority="6" stopIfTrue="1">
      <formula>WEEKDAY(C13)=1</formula>
    </cfRule>
  </conditionalFormatting>
  <conditionalFormatting sqref="U13:U43 W13:W43 S13:S43 E13:Q43">
    <cfRule type="expression" dxfId="91" priority="7" stopIfTrue="1">
      <formula>WEEKDAY($C13)=7</formula>
    </cfRule>
    <cfRule type="expression" dxfId="90" priority="8" stopIfTrue="1">
      <formula>WEEKDAY($C13)=1</formula>
    </cfRule>
  </conditionalFormatting>
  <dataValidations count="1">
    <dataValidation type="time" allowBlank="1" showInputMessage="1" showErrorMessage="1" error="kljslfjksödf" sqref="M13" xr:uid="{00000000-0002-0000-0200-000000000000}">
      <formula1>0.5</formula1>
      <formula2>0.75</formula2>
    </dataValidation>
  </dataValidations>
  <pageMargins left="0" right="0" top="0" bottom="0" header="0" footer="0"/>
  <pageSetup paperSize="9" scale="60" orientation="landscape" cellComments="asDisplayed"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AW53"/>
  <sheetViews>
    <sheetView showGridLines="0" showZeros="0" topLeftCell="B1" zoomScale="85" zoomScaleNormal="85" workbookViewId="0">
      <pane ySplit="12" topLeftCell="A13" activePane="bottomLeft" state="frozen"/>
      <selection activeCell="D8" sqref="D8"/>
      <selection pane="bottomLeft" activeCell="H31" sqref="H31"/>
    </sheetView>
  </sheetViews>
  <sheetFormatPr baseColWidth="10" defaultColWidth="11.453125" defaultRowHeight="12.5" x14ac:dyDescent="0.25"/>
  <cols>
    <col min="1" max="1" width="1.26953125" style="216" hidden="1" customWidth="1"/>
    <col min="2" max="2" width="3.26953125" style="216" customWidth="1"/>
    <col min="3" max="3" width="3.26953125" style="216" hidden="1" customWidth="1"/>
    <col min="4" max="4" width="3.81640625" style="216" customWidth="1"/>
    <col min="5" max="7" width="3.7265625" style="216" customWidth="1"/>
    <col min="8" max="8" width="100.54296875" style="216" customWidth="1"/>
    <col min="9" max="9" width="1.7265625" style="216" customWidth="1"/>
    <col min="10" max="10" width="6" style="216" customWidth="1"/>
    <col min="11" max="12" width="6.26953125" style="216" customWidth="1"/>
    <col min="13" max="14" width="8.7265625" style="216" customWidth="1"/>
    <col min="15" max="15" width="6.26953125" style="216" customWidth="1"/>
    <col min="16" max="16" width="1.7265625" style="216" customWidth="1"/>
    <col min="17" max="17" width="3.453125" style="222" customWidth="1"/>
    <col min="18" max="18" width="4.1796875" style="222" customWidth="1"/>
    <col min="19" max="24" width="4.1796875" style="216" customWidth="1"/>
    <col min="25" max="25" width="0.81640625" style="216" customWidth="1"/>
    <col min="26" max="26" width="8" style="261" customWidth="1"/>
    <col min="27" max="27" width="4.26953125" style="216" hidden="1" customWidth="1"/>
    <col min="28" max="28" width="5.7265625" style="262" hidden="1" customWidth="1"/>
    <col min="29" max="31" width="3.453125" style="216" hidden="1" customWidth="1"/>
    <col min="32" max="33" width="3.453125" style="222" hidden="1" customWidth="1"/>
    <col min="34" max="34" width="3.1796875" style="216" hidden="1" customWidth="1"/>
    <col min="35" max="35" width="8.26953125" style="216" hidden="1" customWidth="1"/>
    <col min="36" max="47" width="11.453125" style="216" hidden="1" customWidth="1"/>
    <col min="48" max="48" width="11.54296875" style="216" hidden="1" customWidth="1"/>
    <col min="49" max="49" width="11.453125" style="216" hidden="1" customWidth="1"/>
    <col min="50" max="50" width="11.54296875" style="216" customWidth="1"/>
    <col min="51" max="16384" width="11.453125" style="216"/>
  </cols>
  <sheetData>
    <row r="1" spans="2:49" ht="6" customHeight="1" x14ac:dyDescent="0.25">
      <c r="B1" s="312"/>
      <c r="C1" s="286"/>
      <c r="D1" s="286"/>
      <c r="E1" s="286"/>
      <c r="F1" s="286"/>
      <c r="G1" s="286"/>
      <c r="H1" s="286"/>
      <c r="I1" s="286"/>
      <c r="J1" s="286"/>
      <c r="K1" s="286"/>
      <c r="L1" s="286"/>
      <c r="M1" s="286"/>
      <c r="N1" s="286"/>
      <c r="O1" s="286"/>
      <c r="P1" s="286"/>
      <c r="Q1" s="313"/>
      <c r="R1" s="313"/>
      <c r="S1" s="286"/>
      <c r="T1" s="286"/>
      <c r="U1" s="286"/>
      <c r="V1" s="286"/>
      <c r="W1" s="286"/>
      <c r="X1" s="411"/>
      <c r="Y1" s="379"/>
      <c r="Z1" s="380"/>
      <c r="AA1" s="212"/>
      <c r="AB1" s="214"/>
      <c r="AC1" s="212"/>
      <c r="AD1" s="212"/>
      <c r="AE1" s="212"/>
      <c r="AF1" s="215"/>
      <c r="AG1" s="215"/>
    </row>
    <row r="2" spans="2:49" ht="17.25" customHeight="1" x14ac:dyDescent="0.4">
      <c r="B2" s="264" t="s">
        <v>23</v>
      </c>
      <c r="C2" s="265"/>
      <c r="D2" s="266"/>
      <c r="E2" s="266"/>
      <c r="F2" s="266"/>
      <c r="G2" s="266"/>
      <c r="H2" s="266"/>
      <c r="I2" s="266"/>
      <c r="J2" s="266"/>
      <c r="K2" s="266"/>
      <c r="L2" s="266"/>
      <c r="M2" s="266"/>
      <c r="N2" s="266"/>
      <c r="O2" s="266"/>
      <c r="P2" s="267"/>
      <c r="Q2" s="268" t="str">
        <f>Persönliche_Daten!F9&amp;" "&amp;Persönliche_Daten!F2</f>
        <v>Februar 2026</v>
      </c>
      <c r="R2" s="269"/>
      <c r="S2" s="270"/>
      <c r="T2" s="270"/>
      <c r="U2" s="270"/>
      <c r="V2" s="270"/>
      <c r="W2" s="270"/>
      <c r="X2" s="271"/>
      <c r="Y2" s="374"/>
      <c r="Z2" s="375"/>
      <c r="AA2" s="217"/>
      <c r="AB2" s="219"/>
      <c r="AC2" s="220"/>
      <c r="AD2" s="220"/>
      <c r="AE2" s="220"/>
      <c r="AF2" s="221"/>
      <c r="AG2" s="221"/>
    </row>
    <row r="3" spans="2:49"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379"/>
      <c r="Z3" s="380"/>
      <c r="AA3" s="212"/>
      <c r="AB3" s="214"/>
      <c r="AC3" s="212"/>
      <c r="AD3" s="212"/>
      <c r="AE3" s="212"/>
      <c r="AF3" s="215"/>
      <c r="AG3" s="215"/>
    </row>
    <row r="4" spans="2:49"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379"/>
      <c r="Z4" s="380"/>
      <c r="AA4" s="212"/>
      <c r="AB4" s="214"/>
      <c r="AC4" s="212"/>
      <c r="AD4" s="212"/>
      <c r="AE4" s="212"/>
      <c r="AF4" s="215"/>
      <c r="AG4" s="215"/>
    </row>
    <row r="5" spans="2:49"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379"/>
      <c r="Z5" s="380"/>
      <c r="AA5" s="212"/>
      <c r="AB5" s="214"/>
      <c r="AC5" s="212"/>
      <c r="AD5" s="212"/>
      <c r="AE5" s="212"/>
      <c r="AF5" s="215"/>
      <c r="AG5" s="224"/>
    </row>
    <row r="6" spans="2:49"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384"/>
      <c r="Z6" s="385"/>
      <c r="AA6" s="225"/>
      <c r="AB6" s="227"/>
      <c r="AC6" s="225"/>
      <c r="AD6" s="225"/>
      <c r="AE6" s="225"/>
      <c r="AF6" s="225"/>
      <c r="AG6" s="228"/>
    </row>
    <row r="7" spans="2:49"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388"/>
      <c r="Z7" s="389"/>
      <c r="AA7" s="229"/>
      <c r="AB7" s="231"/>
      <c r="AC7" s="229"/>
      <c r="AD7" s="229"/>
      <c r="AE7" s="229"/>
      <c r="AF7" s="232"/>
      <c r="AG7" s="229"/>
    </row>
    <row r="8" spans="2:49" ht="15" customHeight="1" x14ac:dyDescent="0.25">
      <c r="B8" s="288" t="s">
        <v>15</v>
      </c>
      <c r="C8" s="289"/>
      <c r="D8" s="290"/>
      <c r="E8" s="290"/>
      <c r="F8" s="290"/>
      <c r="G8" s="290"/>
      <c r="H8" s="480">
        <f>Persönliche_Daten!D10</f>
        <v>0</v>
      </c>
      <c r="I8" s="481"/>
      <c r="J8" s="481"/>
      <c r="K8" s="481"/>
      <c r="L8" s="481"/>
      <c r="M8" s="207"/>
      <c r="N8" s="304" t="s">
        <v>37</v>
      </c>
      <c r="O8" s="305">
        <f>Jahresübersicht!H12</f>
        <v>0</v>
      </c>
      <c r="P8" s="282"/>
      <c r="Q8" s="301" t="s">
        <v>24</v>
      </c>
      <c r="R8" s="306">
        <f>Persönliche_Daten!G9</f>
        <v>0</v>
      </c>
      <c r="S8" s="306">
        <f>Persönliche_Daten!H9</f>
        <v>0</v>
      </c>
      <c r="T8" s="306">
        <f>Persönliche_Daten!I9</f>
        <v>0</v>
      </c>
      <c r="U8" s="306">
        <f>Persönliche_Daten!J9</f>
        <v>0</v>
      </c>
      <c r="V8" s="306">
        <f>Persönliche_Daten!K9</f>
        <v>0</v>
      </c>
      <c r="W8" s="306">
        <f>Persönliche_Daten!L9</f>
        <v>0</v>
      </c>
      <c r="X8" s="307">
        <f>Persönliche_Daten!M9</f>
        <v>0</v>
      </c>
      <c r="Y8" s="392"/>
      <c r="Z8" s="393"/>
      <c r="AA8" s="233"/>
      <c r="AB8" s="235"/>
      <c r="AC8" s="233"/>
      <c r="AD8" s="233"/>
      <c r="AE8" s="233"/>
      <c r="AF8" s="232"/>
      <c r="AG8" s="233"/>
    </row>
    <row r="9" spans="2:49"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379"/>
      <c r="Z9" s="380"/>
      <c r="AA9" s="212"/>
      <c r="AB9" s="214"/>
      <c r="AC9" s="212"/>
      <c r="AD9" s="212"/>
      <c r="AE9" s="212"/>
      <c r="AF9" s="215"/>
      <c r="AG9" s="215"/>
    </row>
    <row r="10" spans="2:49"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382"/>
      <c r="Z10" s="395" t="s">
        <v>38</v>
      </c>
      <c r="AA10" s="215"/>
      <c r="AB10" s="238"/>
      <c r="AC10" s="215"/>
      <c r="AD10" s="215"/>
      <c r="AE10" s="215"/>
      <c r="AF10" s="215"/>
      <c r="AG10" s="215"/>
    </row>
    <row r="11" spans="2:49" ht="36.75" customHeight="1" x14ac:dyDescent="0.25">
      <c r="B11" s="315" t="s">
        <v>17</v>
      </c>
      <c r="C11" s="295"/>
      <c r="D11" s="296"/>
      <c r="E11" s="316" t="s">
        <v>10</v>
      </c>
      <c r="F11" s="316" t="s">
        <v>2</v>
      </c>
      <c r="G11" s="316" t="s">
        <v>25</v>
      </c>
      <c r="H11" s="317" t="s">
        <v>18</v>
      </c>
      <c r="I11" s="318"/>
      <c r="J11" s="420" t="s">
        <v>11</v>
      </c>
      <c r="K11" s="421" t="s">
        <v>12</v>
      </c>
      <c r="L11" s="422" t="s">
        <v>110</v>
      </c>
      <c r="M11" s="423" t="s">
        <v>11</v>
      </c>
      <c r="N11" s="423" t="s">
        <v>12</v>
      </c>
      <c r="O11" s="424" t="s">
        <v>110</v>
      </c>
      <c r="P11" s="425"/>
      <c r="Q11" s="508" t="s">
        <v>20</v>
      </c>
      <c r="R11" s="509"/>
      <c r="S11" s="423"/>
      <c r="T11" s="423" t="s">
        <v>21</v>
      </c>
      <c r="U11" s="509" t="s">
        <v>111</v>
      </c>
      <c r="V11" s="509"/>
      <c r="W11" s="509" t="s">
        <v>22</v>
      </c>
      <c r="X11" s="510"/>
      <c r="Y11" s="387"/>
      <c r="Z11" s="397" t="s">
        <v>39</v>
      </c>
      <c r="AA11" s="228"/>
      <c r="AB11" s="241"/>
      <c r="AC11" s="228"/>
      <c r="AD11" s="228"/>
      <c r="AE11" s="228"/>
      <c r="AF11" s="242"/>
      <c r="AG11" s="242"/>
      <c r="AM11" s="243" t="s">
        <v>100</v>
      </c>
      <c r="AQ11" s="216" t="s">
        <v>91</v>
      </c>
      <c r="AU11" s="216" t="s">
        <v>90</v>
      </c>
      <c r="AV11" s="244" t="s">
        <v>84</v>
      </c>
      <c r="AW11" s="216" t="s">
        <v>86</v>
      </c>
    </row>
    <row r="12" spans="2:49"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282"/>
      <c r="Z12" s="366">
        <f>Januar!W49</f>
        <v>0</v>
      </c>
      <c r="AA12" s="223"/>
      <c r="AB12" s="246" t="s">
        <v>2</v>
      </c>
      <c r="AC12" s="223"/>
      <c r="AD12" s="223"/>
      <c r="AE12" s="223"/>
      <c r="AF12" s="236"/>
      <c r="AG12" s="236"/>
      <c r="AI12" s="247"/>
      <c r="AN12" s="248" t="s">
        <v>81</v>
      </c>
      <c r="AO12" s="248" t="s">
        <v>82</v>
      </c>
      <c r="AP12" s="248" t="s">
        <v>83</v>
      </c>
      <c r="AQ12" s="248" t="s">
        <v>84</v>
      </c>
      <c r="AR12" s="249" t="s">
        <v>81</v>
      </c>
      <c r="AS12" s="249" t="s">
        <v>82</v>
      </c>
      <c r="AT12" s="249" t="s">
        <v>83</v>
      </c>
      <c r="AU12" s="248" t="s">
        <v>84</v>
      </c>
      <c r="AV12" s="250" t="s">
        <v>22</v>
      </c>
      <c r="AW12" s="216" t="s">
        <v>85</v>
      </c>
    </row>
    <row r="13" spans="2:49" s="254" customFormat="1" ht="21.75" customHeight="1" x14ac:dyDescent="0.25">
      <c r="B13" s="328">
        <f>Persönliche_Daten!AB6</f>
        <v>46054</v>
      </c>
      <c r="C13" s="329">
        <f>WEEKDAY(B13)</f>
        <v>1</v>
      </c>
      <c r="D13" s="330">
        <f>Persönliche_Daten!AB6</f>
        <v>46054</v>
      </c>
      <c r="E13" s="263" t="s">
        <v>108</v>
      </c>
      <c r="F13" s="31"/>
      <c r="G13" s="31"/>
      <c r="H13" s="32" t="s">
        <v>108</v>
      </c>
      <c r="I13" s="251"/>
      <c r="J13" s="34"/>
      <c r="K13" s="33"/>
      <c r="L13" s="340">
        <f>(K13-J13)*24</f>
        <v>0</v>
      </c>
      <c r="M13" s="34"/>
      <c r="N13" s="34"/>
      <c r="O13" s="340">
        <f>(N13-M13)*24</f>
        <v>0</v>
      </c>
      <c r="P13" s="410"/>
      <c r="Q13" s="473">
        <f>IF(AW13&gt;0,0,IF(D13=Persönliche_Daten!$D$24,Persönliche_Daten!$H$24,IF(D13=Persönliche_Daten!$D$26,Persönliche_Daten!$H$26,IF(C13=2,Persönliche_Daten!$G$9,IF(C13=3,Persönliche_Daten!$H$9,IF(C13=4,Persönliche_Daten!$I$9,IF(C13=5,Persönliche_Daten!$J$9,IF(C13=6,Persönliche_Daten!$K$9))))))+IF(C13=7,Persönliche_Daten!$L$9,IF(C13=1,Persönliche_Daten!$M$9,0))))</f>
        <v>0</v>
      </c>
      <c r="R13" s="474"/>
      <c r="S13" s="475">
        <f>IF(F13&gt;" ",0,IF(G13&gt;" ",0,IF(AV13&gt;10,10,ROUND(AV13-AM13,2))))</f>
        <v>0</v>
      </c>
      <c r="T13" s="474"/>
      <c r="U13" s="468">
        <f>IF(OR(Q13&gt;0,S13&lt;&gt;0),ROUND(S13-Q13,2),0)</f>
        <v>0</v>
      </c>
      <c r="V13" s="472"/>
      <c r="W13" s="468">
        <f>ROUND(U13,2)</f>
        <v>0</v>
      </c>
      <c r="X13" s="469"/>
      <c r="Y13" s="341"/>
      <c r="Z13" s="342">
        <f>Z12+U13</f>
        <v>0</v>
      </c>
      <c r="AA13" s="412"/>
      <c r="AB13" s="413">
        <f>IF(F13="x",1,0)</f>
        <v>0</v>
      </c>
      <c r="AC13" s="412"/>
      <c r="AD13" s="412"/>
      <c r="AE13" s="412"/>
      <c r="AF13" s="467"/>
      <c r="AG13" s="467"/>
      <c r="AH13" s="414"/>
      <c r="AI13" s="414"/>
      <c r="AJ13" s="412"/>
      <c r="AM13" s="254">
        <f>IF(AND(K13&gt;0,M13=K13),Persönliche_Daten!$AI$5,0)</f>
        <v>0</v>
      </c>
      <c r="AN13" s="254">
        <f>IF(L13&lt;6.01,L13,0)</f>
        <v>0</v>
      </c>
      <c r="AO13" s="254">
        <f>IF(AND(L13&gt;6,L13&lt;9.01),L13-Persönliche_Daten!$AG$5,0)</f>
        <v>0</v>
      </c>
      <c r="AP13" s="254">
        <f>IF(L13&gt;9,L13-Persönliche_Daten!$AH$5,0)</f>
        <v>0</v>
      </c>
      <c r="AQ13" s="254">
        <f>IF(AN13&gt;0,AN13,IF(AO13&gt;0,AO13,IF(AP13&gt;0,AP13,0)))</f>
        <v>0</v>
      </c>
      <c r="AR13" s="254">
        <f>IF(O13&lt;6.01,O13,0)</f>
        <v>0</v>
      </c>
      <c r="AS13" s="254">
        <f>IF(AND(O13&gt;6,O13&lt;9.01),O13-Persönliche_Daten!$AG$5,0)</f>
        <v>0</v>
      </c>
      <c r="AT13" s="254">
        <f>IF(O13&gt;9,O13-Persönliche_Daten!$AH$5,0)</f>
        <v>0</v>
      </c>
      <c r="AU13" s="254">
        <f>IF(AR13&gt;0,AR13,IF(AS13&gt;0,AS13,IF(AT13&gt;0,AT13,0)))</f>
        <v>0</v>
      </c>
      <c r="AV13" s="254">
        <f>AQ13+AU13</f>
        <v>0</v>
      </c>
      <c r="AW13" s="254">
        <f>IF(E13&gt;" ",1,IF(F13&gt;" ",1,IF(G13&gt;" ",1,0)))</f>
        <v>0</v>
      </c>
    </row>
    <row r="14" spans="2:49" s="254" customFormat="1" ht="21.75" customHeight="1" x14ac:dyDescent="0.25">
      <c r="B14" s="328">
        <f t="shared" ref="B14:B20" si="0">B13+1</f>
        <v>46055</v>
      </c>
      <c r="C14" s="329">
        <f>WEEKDAY(B14)</f>
        <v>2</v>
      </c>
      <c r="D14" s="330">
        <f t="shared" ref="D14:D20" si="1">D13+1</f>
        <v>46055</v>
      </c>
      <c r="E14" s="263" t="s">
        <v>108</v>
      </c>
      <c r="F14" s="31"/>
      <c r="G14" s="31"/>
      <c r="H14" s="32" t="s">
        <v>108</v>
      </c>
      <c r="I14" s="251"/>
      <c r="J14" s="33"/>
      <c r="K14" s="33"/>
      <c r="L14" s="340">
        <f t="shared" ref="L14:L43" si="2">(K14-J14)*24</f>
        <v>0</v>
      </c>
      <c r="M14" s="34"/>
      <c r="N14" s="34"/>
      <c r="O14" s="340">
        <f t="shared" ref="O14:O43" si="3">(N14-M14)*24</f>
        <v>0</v>
      </c>
      <c r="P14" s="410"/>
      <c r="Q14" s="473">
        <f>IF(AW14&gt;0,0,IF(D14=Persönliche_Daten!$D$24,Persönliche_Daten!$H$24,IF(D14=Persönliche_Daten!$D$26,Persönliche_Daten!$H$26,IF(C14=2,Persönliche_Daten!$G$9,IF(C14=3,Persönliche_Daten!$H$9,IF(C14=4,Persönliche_Daten!$I$9,IF(C14=5,Persönliche_Daten!$J$9,IF(C14=6,Persönliche_Daten!$K$9))))))+IF(C14=7,Persönliche_Daten!$L$9,IF(C14=1,Persönliche_Daten!$M$9,0))))</f>
        <v>0</v>
      </c>
      <c r="R14" s="474"/>
      <c r="S14" s="475">
        <f t="shared" ref="S14:S35" si="4">IF(F14&gt;" ",0,IF(G14&gt;" ",0,IF(AV14&gt;10,10,ROUND(AV14-AM14,2))))</f>
        <v>0</v>
      </c>
      <c r="T14" s="474"/>
      <c r="U14" s="468">
        <f t="shared" ref="U14:U43" si="5">IF(OR(Q14&gt;0,S14&lt;&gt;0),ROUND(S14-Q14,2),0)</f>
        <v>0</v>
      </c>
      <c r="V14" s="472"/>
      <c r="W14" s="468">
        <f>ROUND(U14+W13,2)</f>
        <v>0</v>
      </c>
      <c r="X14" s="469"/>
      <c r="Y14" s="341"/>
      <c r="Z14" s="342">
        <f>Z13+U14</f>
        <v>0</v>
      </c>
      <c r="AA14" s="412"/>
      <c r="AB14" s="413">
        <f t="shared" ref="AB14:AB43" si="6">IF(F14="x",1,0)</f>
        <v>0</v>
      </c>
      <c r="AC14" s="412"/>
      <c r="AD14" s="412"/>
      <c r="AE14" s="412"/>
      <c r="AF14" s="467"/>
      <c r="AG14" s="467"/>
      <c r="AH14" s="414"/>
      <c r="AI14" s="414"/>
      <c r="AJ14" s="412"/>
      <c r="AM14" s="254">
        <f>IF(AND(K14&gt;0,M14=K14),Persönliche_Daten!$AI$5,0)</f>
        <v>0</v>
      </c>
      <c r="AN14" s="254">
        <f t="shared" ref="AN14:AN43" si="7">IF(L14&lt;6.01,L14,0)</f>
        <v>0</v>
      </c>
      <c r="AO14" s="254">
        <f>IF(AND(L14&gt;6,L14&lt;9.01),L14-Persönliche_Daten!$AG$5,0)</f>
        <v>0</v>
      </c>
      <c r="AP14" s="254">
        <f>IF(L14&gt;9,L14-Persönliche_Daten!$AH$5,0)</f>
        <v>0</v>
      </c>
      <c r="AQ14" s="254">
        <f t="shared" ref="AQ14:AQ43" si="8">IF(AN14&gt;0,AN14,IF(AO14&gt;0,AO14,IF(AP14&gt;0,AP14,0)))</f>
        <v>0</v>
      </c>
      <c r="AR14" s="254">
        <f t="shared" ref="AR14:AR43" si="9">IF(O14&lt;6.01,O14,0)</f>
        <v>0</v>
      </c>
      <c r="AS14" s="254">
        <f>IF(AND(O14&gt;6,O14&lt;9.01),O14-Persönliche_Daten!$AG$5,0)</f>
        <v>0</v>
      </c>
      <c r="AT14" s="254">
        <f>IF(O14&gt;9,O14-Persönliche_Daten!$AH$5,0)</f>
        <v>0</v>
      </c>
      <c r="AU14" s="254">
        <f t="shared" ref="AU14:AU43" si="10">IF(AR14&gt;0,AR14,IF(AS14&gt;0,AS14,IF(AT14&gt;0,AT14,0)))</f>
        <v>0</v>
      </c>
      <c r="AV14" s="254">
        <f t="shared" ref="AV14:AV43" si="11">AQ14+AU14</f>
        <v>0</v>
      </c>
      <c r="AW14" s="254">
        <f t="shared" ref="AW14:AW43" si="12">IF(E14&gt;" ",1,IF(F14&gt;" ",1,IF(G14&gt;" ",1,0)))</f>
        <v>0</v>
      </c>
    </row>
    <row r="15" spans="2:49" s="254" customFormat="1" ht="21.75" customHeight="1" x14ac:dyDescent="0.25">
      <c r="B15" s="328">
        <f t="shared" si="0"/>
        <v>46056</v>
      </c>
      <c r="C15" s="329">
        <f t="shared" ref="C15:C40" si="13">WEEKDAY(B15)</f>
        <v>3</v>
      </c>
      <c r="D15" s="330">
        <f t="shared" si="1"/>
        <v>46056</v>
      </c>
      <c r="E15" s="263" t="s">
        <v>108</v>
      </c>
      <c r="F15" s="31"/>
      <c r="G15" s="31"/>
      <c r="H15" s="32" t="s">
        <v>108</v>
      </c>
      <c r="I15" s="251"/>
      <c r="J15" s="33"/>
      <c r="K15" s="33"/>
      <c r="L15" s="340">
        <f t="shared" si="2"/>
        <v>0</v>
      </c>
      <c r="M15" s="34"/>
      <c r="N15" s="34"/>
      <c r="O15" s="340">
        <f t="shared" si="3"/>
        <v>0</v>
      </c>
      <c r="P15" s="410"/>
      <c r="Q15" s="473">
        <f>IF(AW15&gt;0,0,IF(D15=Persönliche_Daten!$D$24,Persönliche_Daten!$H$24,IF(D15=Persönliche_Daten!$D$26,Persönliche_Daten!$H$26,IF(C15=2,Persönliche_Daten!$G$9,IF(C15=3,Persönliche_Daten!$H$9,IF(C15=4,Persönliche_Daten!$I$9,IF(C15=5,Persönliche_Daten!$J$9,IF(C15=6,Persönliche_Daten!$K$9))))))+IF(C15=7,Persönliche_Daten!$L$9,IF(C15=1,Persönliche_Daten!$M$9,0))))</f>
        <v>0</v>
      </c>
      <c r="R15" s="474"/>
      <c r="S15" s="475">
        <f t="shared" si="4"/>
        <v>0</v>
      </c>
      <c r="T15" s="474"/>
      <c r="U15" s="468">
        <f t="shared" si="5"/>
        <v>0</v>
      </c>
      <c r="V15" s="472"/>
      <c r="W15" s="468">
        <f t="shared" ref="W15:W43" si="14">ROUND(U15+W14,2)</f>
        <v>0</v>
      </c>
      <c r="X15" s="469"/>
      <c r="Y15" s="341"/>
      <c r="Z15" s="342">
        <f t="shared" ref="Z15:Z43" si="15">Z14+U15</f>
        <v>0</v>
      </c>
      <c r="AA15" s="412"/>
      <c r="AB15" s="413">
        <f t="shared" si="6"/>
        <v>0</v>
      </c>
      <c r="AC15" s="412"/>
      <c r="AD15" s="412"/>
      <c r="AE15" s="412"/>
      <c r="AF15" s="467"/>
      <c r="AG15" s="467"/>
      <c r="AH15" s="414"/>
      <c r="AI15" s="414"/>
      <c r="AM15" s="254">
        <f>IF(AND(K15&gt;0,M15=K15),Persönliche_Daten!$AI$5,0)</f>
        <v>0</v>
      </c>
      <c r="AN15" s="254">
        <f t="shared" si="7"/>
        <v>0</v>
      </c>
      <c r="AO15" s="254">
        <f>IF(AND(L15&gt;6,L15&lt;9.01),L15-Persönliche_Daten!$AG$5,0)</f>
        <v>0</v>
      </c>
      <c r="AP15" s="254">
        <f>IF(L15&gt;9,L15-Persönliche_Daten!$AH$5,0)</f>
        <v>0</v>
      </c>
      <c r="AQ15" s="254">
        <f t="shared" si="8"/>
        <v>0</v>
      </c>
      <c r="AR15" s="254">
        <f t="shared" si="9"/>
        <v>0</v>
      </c>
      <c r="AS15" s="254">
        <f>IF(AND(O15&gt;6,O15&lt;9.01),O15-Persönliche_Daten!$AG$5,0)</f>
        <v>0</v>
      </c>
      <c r="AT15" s="254">
        <f>IF(O15&gt;9,O15-Persönliche_Daten!$AH$5,0)</f>
        <v>0</v>
      </c>
      <c r="AU15" s="254">
        <f t="shared" si="10"/>
        <v>0</v>
      </c>
      <c r="AV15" s="254">
        <f t="shared" si="11"/>
        <v>0</v>
      </c>
      <c r="AW15" s="254">
        <f t="shared" si="12"/>
        <v>0</v>
      </c>
    </row>
    <row r="16" spans="2:49" s="254" customFormat="1" ht="21.75" customHeight="1" x14ac:dyDescent="0.25">
      <c r="B16" s="328">
        <f t="shared" si="0"/>
        <v>46057</v>
      </c>
      <c r="C16" s="329">
        <f t="shared" si="13"/>
        <v>4</v>
      </c>
      <c r="D16" s="330">
        <f t="shared" si="1"/>
        <v>46057</v>
      </c>
      <c r="E16" s="263" t="s">
        <v>108</v>
      </c>
      <c r="F16" s="31"/>
      <c r="G16" s="31"/>
      <c r="H16" s="32" t="s">
        <v>108</v>
      </c>
      <c r="I16" s="251"/>
      <c r="J16" s="33"/>
      <c r="K16" s="33"/>
      <c r="L16" s="340">
        <f t="shared" si="2"/>
        <v>0</v>
      </c>
      <c r="M16" s="34"/>
      <c r="N16" s="34"/>
      <c r="O16" s="340">
        <f t="shared" si="3"/>
        <v>0</v>
      </c>
      <c r="P16" s="410"/>
      <c r="Q16" s="473">
        <f>IF(AW16&gt;0,0,IF(D16=Persönliche_Daten!$D$24,Persönliche_Daten!$H$24,IF(D16=Persönliche_Daten!$D$26,Persönliche_Daten!$H$26,IF(C16=2,Persönliche_Daten!$G$9,IF(C16=3,Persönliche_Daten!$H$9,IF(C16=4,Persönliche_Daten!$I$9,IF(C16=5,Persönliche_Daten!$J$9,IF(C16=6,Persönliche_Daten!$K$9))))))+IF(C16=7,Persönliche_Daten!$L$9,IF(C16=1,Persönliche_Daten!$M$9,0))))</f>
        <v>0</v>
      </c>
      <c r="R16" s="474"/>
      <c r="S16" s="475">
        <f t="shared" si="4"/>
        <v>0</v>
      </c>
      <c r="T16" s="474"/>
      <c r="U16" s="468">
        <f t="shared" si="5"/>
        <v>0</v>
      </c>
      <c r="V16" s="472"/>
      <c r="W16" s="468">
        <f t="shared" si="14"/>
        <v>0</v>
      </c>
      <c r="X16" s="469"/>
      <c r="Y16" s="341"/>
      <c r="Z16" s="342">
        <f t="shared" si="15"/>
        <v>0</v>
      </c>
      <c r="AA16" s="412"/>
      <c r="AB16" s="413">
        <f t="shared" si="6"/>
        <v>0</v>
      </c>
      <c r="AC16" s="412"/>
      <c r="AD16" s="412"/>
      <c r="AE16" s="412"/>
      <c r="AF16" s="467"/>
      <c r="AG16" s="467"/>
      <c r="AH16" s="414"/>
      <c r="AI16" s="414"/>
      <c r="AM16" s="254">
        <f>IF(AND(K16&gt;0,M16=K16),Persönliche_Daten!$AI$5,0)</f>
        <v>0</v>
      </c>
      <c r="AN16" s="254">
        <f t="shared" si="7"/>
        <v>0</v>
      </c>
      <c r="AO16" s="254">
        <f>IF(AND(L16&gt;6,L16&lt;9.01),L16-Persönliche_Daten!$AG$5,0)</f>
        <v>0</v>
      </c>
      <c r="AP16" s="254">
        <f>IF(L16&gt;9,L16-Persönliche_Daten!$AH$5,0)</f>
        <v>0</v>
      </c>
      <c r="AQ16" s="254">
        <f t="shared" si="8"/>
        <v>0</v>
      </c>
      <c r="AR16" s="254">
        <f t="shared" si="9"/>
        <v>0</v>
      </c>
      <c r="AS16" s="254">
        <f>IF(AND(O16&gt;6,O16&lt;9.01),O16-Persönliche_Daten!$AG$5,0)</f>
        <v>0</v>
      </c>
      <c r="AT16" s="254">
        <f>IF(O16&gt;9,O16-Persönliche_Daten!$AH$5,0)</f>
        <v>0</v>
      </c>
      <c r="AU16" s="254">
        <f t="shared" si="10"/>
        <v>0</v>
      </c>
      <c r="AV16" s="254">
        <f t="shared" si="11"/>
        <v>0</v>
      </c>
      <c r="AW16" s="254">
        <f t="shared" si="12"/>
        <v>0</v>
      </c>
    </row>
    <row r="17" spans="2:49" s="254" customFormat="1" ht="21.75" customHeight="1" x14ac:dyDescent="0.25">
      <c r="B17" s="328">
        <f t="shared" si="0"/>
        <v>46058</v>
      </c>
      <c r="C17" s="329">
        <f t="shared" si="13"/>
        <v>5</v>
      </c>
      <c r="D17" s="330">
        <f t="shared" si="1"/>
        <v>46058</v>
      </c>
      <c r="E17" s="263" t="s">
        <v>108</v>
      </c>
      <c r="F17" s="31"/>
      <c r="G17" s="31"/>
      <c r="H17" s="32"/>
      <c r="I17" s="251"/>
      <c r="J17" s="33"/>
      <c r="K17" s="33"/>
      <c r="L17" s="340">
        <f t="shared" si="2"/>
        <v>0</v>
      </c>
      <c r="M17" s="34"/>
      <c r="N17" s="34"/>
      <c r="O17" s="340">
        <f t="shared" si="3"/>
        <v>0</v>
      </c>
      <c r="P17" s="410"/>
      <c r="Q17" s="473">
        <f>IF(AW17&gt;0,0,IF(D17=Persönliche_Daten!$D$24,Persönliche_Daten!$H$24,IF(D17=Persönliche_Daten!$D$26,Persönliche_Daten!$H$26,IF(C17=2,Persönliche_Daten!$G$9,IF(C17=3,Persönliche_Daten!$H$9,IF(C17=4,Persönliche_Daten!$I$9,IF(C17=5,Persönliche_Daten!$J$9,IF(C17=6,Persönliche_Daten!$K$9))))))+IF(C17=7,Persönliche_Daten!$L$9,IF(C17=1,Persönliche_Daten!$M$9,0))))</f>
        <v>0</v>
      </c>
      <c r="R17" s="474"/>
      <c r="S17" s="475">
        <f t="shared" si="4"/>
        <v>0</v>
      </c>
      <c r="T17" s="474"/>
      <c r="U17" s="468">
        <f t="shared" si="5"/>
        <v>0</v>
      </c>
      <c r="V17" s="472"/>
      <c r="W17" s="468">
        <f t="shared" si="14"/>
        <v>0</v>
      </c>
      <c r="X17" s="469"/>
      <c r="Y17" s="341"/>
      <c r="Z17" s="342">
        <f t="shared" si="15"/>
        <v>0</v>
      </c>
      <c r="AA17" s="412"/>
      <c r="AB17" s="413">
        <f t="shared" si="6"/>
        <v>0</v>
      </c>
      <c r="AC17" s="412"/>
      <c r="AD17" s="412"/>
      <c r="AE17" s="412"/>
      <c r="AF17" s="467"/>
      <c r="AG17" s="467"/>
      <c r="AH17" s="414"/>
      <c r="AI17" s="414"/>
      <c r="AM17" s="254">
        <f>IF(AND(K17&gt;0,M17=K17),Persönliche_Daten!$AI$5,0)</f>
        <v>0</v>
      </c>
      <c r="AN17" s="254">
        <f t="shared" si="7"/>
        <v>0</v>
      </c>
      <c r="AO17" s="254">
        <f>IF(AND(L17&gt;6,L17&lt;9.01),L17-Persönliche_Daten!$AG$5,0)</f>
        <v>0</v>
      </c>
      <c r="AP17" s="254">
        <f>IF(L17&gt;9,L17-Persönliche_Daten!$AH$5,0)</f>
        <v>0</v>
      </c>
      <c r="AQ17" s="254">
        <f t="shared" si="8"/>
        <v>0</v>
      </c>
      <c r="AR17" s="254">
        <f t="shared" si="9"/>
        <v>0</v>
      </c>
      <c r="AS17" s="254">
        <f>IF(AND(O17&gt;6,O17&lt;9.01),O17-Persönliche_Daten!$AG$5,0)</f>
        <v>0</v>
      </c>
      <c r="AT17" s="254">
        <f>IF(O17&gt;9,O17-Persönliche_Daten!$AH$5,0)</f>
        <v>0</v>
      </c>
      <c r="AU17" s="254">
        <f t="shared" si="10"/>
        <v>0</v>
      </c>
      <c r="AV17" s="254">
        <f t="shared" si="11"/>
        <v>0</v>
      </c>
      <c r="AW17" s="254">
        <f t="shared" si="12"/>
        <v>0</v>
      </c>
    </row>
    <row r="18" spans="2:49" s="254" customFormat="1" ht="21.75" customHeight="1" x14ac:dyDescent="0.25">
      <c r="B18" s="328">
        <f t="shared" si="0"/>
        <v>46059</v>
      </c>
      <c r="C18" s="329">
        <f t="shared" si="13"/>
        <v>6</v>
      </c>
      <c r="D18" s="330">
        <f t="shared" si="1"/>
        <v>46059</v>
      </c>
      <c r="E18" s="263" t="s">
        <v>108</v>
      </c>
      <c r="F18" s="31"/>
      <c r="G18" s="31"/>
      <c r="H18" s="32" t="s">
        <v>108</v>
      </c>
      <c r="I18" s="251"/>
      <c r="J18" s="33"/>
      <c r="K18" s="33"/>
      <c r="L18" s="340">
        <f t="shared" si="2"/>
        <v>0</v>
      </c>
      <c r="M18" s="34"/>
      <c r="N18" s="34"/>
      <c r="O18" s="340">
        <f t="shared" si="3"/>
        <v>0</v>
      </c>
      <c r="P18" s="410"/>
      <c r="Q18" s="473">
        <f>IF(AW18&gt;0,0,IF(D18=Persönliche_Daten!$D$24,Persönliche_Daten!$H$24,IF(D18=Persönliche_Daten!$D$26,Persönliche_Daten!$H$26,IF(C18=2,Persönliche_Daten!$G$9,IF(C18=3,Persönliche_Daten!$H$9,IF(C18=4,Persönliche_Daten!$I$9,IF(C18=5,Persönliche_Daten!$J$9,IF(C18=6,Persönliche_Daten!$K$9))))))+IF(C18=7,Persönliche_Daten!$L$9,IF(C18=1,Persönliche_Daten!$M$9,0))))</f>
        <v>0</v>
      </c>
      <c r="R18" s="474"/>
      <c r="S18" s="475">
        <f t="shared" si="4"/>
        <v>0</v>
      </c>
      <c r="T18" s="474"/>
      <c r="U18" s="468">
        <f t="shared" si="5"/>
        <v>0</v>
      </c>
      <c r="V18" s="472"/>
      <c r="W18" s="468">
        <f t="shared" si="14"/>
        <v>0</v>
      </c>
      <c r="X18" s="469"/>
      <c r="Y18" s="341"/>
      <c r="Z18" s="342">
        <f t="shared" si="15"/>
        <v>0</v>
      </c>
      <c r="AA18" s="412"/>
      <c r="AB18" s="413">
        <f t="shared" si="6"/>
        <v>0</v>
      </c>
      <c r="AC18" s="412"/>
      <c r="AD18" s="412"/>
      <c r="AE18" s="412"/>
      <c r="AF18" s="467"/>
      <c r="AG18" s="467"/>
      <c r="AH18" s="414"/>
      <c r="AI18" s="414"/>
      <c r="AM18" s="254">
        <f>IF(AND(K18&gt;0,M18=K18),Persönliche_Daten!$AI$5,0)</f>
        <v>0</v>
      </c>
      <c r="AN18" s="254">
        <f t="shared" si="7"/>
        <v>0</v>
      </c>
      <c r="AO18" s="254">
        <f>IF(AND(L18&gt;6,L18&lt;9.01),L18-Persönliche_Daten!$AG$5,0)</f>
        <v>0</v>
      </c>
      <c r="AP18" s="254">
        <f>IF(L18&gt;9,L18-Persönliche_Daten!$AH$5,0)</f>
        <v>0</v>
      </c>
      <c r="AQ18" s="254">
        <f t="shared" si="8"/>
        <v>0</v>
      </c>
      <c r="AR18" s="254">
        <f t="shared" si="9"/>
        <v>0</v>
      </c>
      <c r="AS18" s="254">
        <f>IF(AND(O18&gt;6,O18&lt;9.01),O18-Persönliche_Daten!$AG$5,0)</f>
        <v>0</v>
      </c>
      <c r="AT18" s="254">
        <f>IF(O18&gt;9,O18-Persönliche_Daten!$AH$5,0)</f>
        <v>0</v>
      </c>
      <c r="AU18" s="254">
        <f t="shared" si="10"/>
        <v>0</v>
      </c>
      <c r="AV18" s="254">
        <f t="shared" si="11"/>
        <v>0</v>
      </c>
      <c r="AW18" s="254">
        <f t="shared" si="12"/>
        <v>0</v>
      </c>
    </row>
    <row r="19" spans="2:49" s="254" customFormat="1" ht="21.75" customHeight="1" x14ac:dyDescent="0.25">
      <c r="B19" s="328">
        <f t="shared" si="0"/>
        <v>46060</v>
      </c>
      <c r="C19" s="329">
        <f t="shared" si="13"/>
        <v>7</v>
      </c>
      <c r="D19" s="330">
        <f t="shared" si="1"/>
        <v>46060</v>
      </c>
      <c r="E19" s="263" t="s">
        <v>108</v>
      </c>
      <c r="F19" s="31"/>
      <c r="G19" s="31"/>
      <c r="H19" s="32" t="s">
        <v>108</v>
      </c>
      <c r="I19" s="251"/>
      <c r="J19" s="33"/>
      <c r="K19" s="33"/>
      <c r="L19" s="340">
        <f t="shared" si="2"/>
        <v>0</v>
      </c>
      <c r="M19" s="34"/>
      <c r="N19" s="34"/>
      <c r="O19" s="340">
        <f t="shared" si="3"/>
        <v>0</v>
      </c>
      <c r="P19" s="410"/>
      <c r="Q19" s="473">
        <f>IF(AW19&gt;0,0,IF(D19=Persönliche_Daten!$D$24,Persönliche_Daten!$H$24,IF(D19=Persönliche_Daten!$D$26,Persönliche_Daten!$H$26,IF(C19=2,Persönliche_Daten!$G$9,IF(C19=3,Persönliche_Daten!$H$9,IF(C19=4,Persönliche_Daten!$I$9,IF(C19=5,Persönliche_Daten!$J$9,IF(C19=6,Persönliche_Daten!$K$9))))))+IF(C19=7,Persönliche_Daten!$L$9,IF(C19=1,Persönliche_Daten!$M$9,0))))</f>
        <v>0</v>
      </c>
      <c r="R19" s="474"/>
      <c r="S19" s="475">
        <f t="shared" si="4"/>
        <v>0</v>
      </c>
      <c r="T19" s="474"/>
      <c r="U19" s="468">
        <f t="shared" si="5"/>
        <v>0</v>
      </c>
      <c r="V19" s="472"/>
      <c r="W19" s="468">
        <f t="shared" si="14"/>
        <v>0</v>
      </c>
      <c r="X19" s="469"/>
      <c r="Y19" s="341"/>
      <c r="Z19" s="342">
        <f t="shared" si="15"/>
        <v>0</v>
      </c>
      <c r="AA19" s="412"/>
      <c r="AB19" s="413">
        <f t="shared" si="6"/>
        <v>0</v>
      </c>
      <c r="AC19" s="412"/>
      <c r="AD19" s="412"/>
      <c r="AE19" s="412"/>
      <c r="AF19" s="467"/>
      <c r="AG19" s="467"/>
      <c r="AI19" s="414"/>
      <c r="AM19" s="254">
        <f>IF(AND(K19&gt;0,M19=K19),Persönliche_Daten!$AI$5,0)</f>
        <v>0</v>
      </c>
      <c r="AN19" s="254">
        <f t="shared" si="7"/>
        <v>0</v>
      </c>
      <c r="AO19" s="254">
        <f>IF(AND(L19&gt;6,L19&lt;9.01),L19-Persönliche_Daten!$AG$5,0)</f>
        <v>0</v>
      </c>
      <c r="AP19" s="254">
        <f>IF(L19&gt;9,L19-Persönliche_Daten!$AH$5,0)</f>
        <v>0</v>
      </c>
      <c r="AQ19" s="254">
        <f t="shared" si="8"/>
        <v>0</v>
      </c>
      <c r="AR19" s="254">
        <f t="shared" si="9"/>
        <v>0</v>
      </c>
      <c r="AS19" s="254">
        <f>IF(AND(O19&gt;6,O19&lt;9.01),O19-Persönliche_Daten!$AG$5,0)</f>
        <v>0</v>
      </c>
      <c r="AT19" s="254">
        <f>IF(O19&gt;9,O19-Persönliche_Daten!$AH$5,0)</f>
        <v>0</v>
      </c>
      <c r="AU19" s="254">
        <f t="shared" si="10"/>
        <v>0</v>
      </c>
      <c r="AV19" s="254">
        <f t="shared" si="11"/>
        <v>0</v>
      </c>
      <c r="AW19" s="254">
        <f t="shared" si="12"/>
        <v>0</v>
      </c>
    </row>
    <row r="20" spans="2:49" s="254" customFormat="1" ht="21.75" customHeight="1" x14ac:dyDescent="0.25">
      <c r="B20" s="328">
        <f t="shared" si="0"/>
        <v>46061</v>
      </c>
      <c r="C20" s="329">
        <f t="shared" si="13"/>
        <v>1</v>
      </c>
      <c r="D20" s="330">
        <f t="shared" si="1"/>
        <v>46061</v>
      </c>
      <c r="E20" s="263" t="s">
        <v>108</v>
      </c>
      <c r="F20" s="31"/>
      <c r="G20" s="31"/>
      <c r="H20" s="32"/>
      <c r="I20" s="251"/>
      <c r="J20" s="33"/>
      <c r="K20" s="33"/>
      <c r="L20" s="340">
        <f t="shared" si="2"/>
        <v>0</v>
      </c>
      <c r="M20" s="34"/>
      <c r="N20" s="34"/>
      <c r="O20" s="340">
        <f t="shared" si="3"/>
        <v>0</v>
      </c>
      <c r="P20" s="410"/>
      <c r="Q20" s="473">
        <f>IF(AW20&gt;0,0,IF(D20=Persönliche_Daten!$D$24,Persönliche_Daten!$H$24,IF(D20=Persönliche_Daten!$D$26,Persönliche_Daten!$H$26,IF(C20=2,Persönliche_Daten!$G$9,IF(C20=3,Persönliche_Daten!$H$9,IF(C20=4,Persönliche_Daten!$I$9,IF(C20=5,Persönliche_Daten!$J$9,IF(C20=6,Persönliche_Daten!$K$9))))))+IF(C20=7,Persönliche_Daten!$L$9,IF(C20=1,Persönliche_Daten!$M$9,0))))</f>
        <v>0</v>
      </c>
      <c r="R20" s="474"/>
      <c r="S20" s="475">
        <f t="shared" si="4"/>
        <v>0</v>
      </c>
      <c r="T20" s="474"/>
      <c r="U20" s="468">
        <f t="shared" si="5"/>
        <v>0</v>
      </c>
      <c r="V20" s="472"/>
      <c r="W20" s="468">
        <f t="shared" si="14"/>
        <v>0</v>
      </c>
      <c r="X20" s="469"/>
      <c r="Y20" s="341"/>
      <c r="Z20" s="342">
        <f t="shared" si="15"/>
        <v>0</v>
      </c>
      <c r="AA20" s="412"/>
      <c r="AB20" s="413">
        <f t="shared" si="6"/>
        <v>0</v>
      </c>
      <c r="AC20" s="412"/>
      <c r="AD20" s="412"/>
      <c r="AE20" s="412"/>
      <c r="AF20" s="467"/>
      <c r="AG20" s="467"/>
      <c r="AI20" s="414"/>
      <c r="AM20" s="254">
        <f>IF(AND(K20&gt;0,M20=K20),Persönliche_Daten!$AI$5,0)</f>
        <v>0</v>
      </c>
      <c r="AN20" s="254">
        <f t="shared" si="7"/>
        <v>0</v>
      </c>
      <c r="AO20" s="254">
        <f>IF(AND(L20&gt;6,L20&lt;9.01),L20-Persönliche_Daten!$AG$5,0)</f>
        <v>0</v>
      </c>
      <c r="AP20" s="254">
        <f>IF(L20&gt;9,L20-Persönliche_Daten!$AH$5,0)</f>
        <v>0</v>
      </c>
      <c r="AQ20" s="254">
        <f t="shared" si="8"/>
        <v>0</v>
      </c>
      <c r="AR20" s="254">
        <f t="shared" si="9"/>
        <v>0</v>
      </c>
      <c r="AS20" s="254">
        <f>IF(AND(O20&gt;6,O20&lt;9.01),O20-Persönliche_Daten!$AG$5,0)</f>
        <v>0</v>
      </c>
      <c r="AT20" s="254">
        <f>IF(O20&gt;9,O20-Persönliche_Daten!$AH$5,0)</f>
        <v>0</v>
      </c>
      <c r="AU20" s="254">
        <f t="shared" si="10"/>
        <v>0</v>
      </c>
      <c r="AV20" s="254">
        <f t="shared" si="11"/>
        <v>0</v>
      </c>
      <c r="AW20" s="254">
        <f t="shared" si="12"/>
        <v>0</v>
      </c>
    </row>
    <row r="21" spans="2:49" s="254" customFormat="1" ht="21.75" customHeight="1" x14ac:dyDescent="0.25">
      <c r="B21" s="328">
        <f t="shared" ref="B21:B40" si="16">B20+1</f>
        <v>46062</v>
      </c>
      <c r="C21" s="329">
        <f t="shared" si="13"/>
        <v>2</v>
      </c>
      <c r="D21" s="330">
        <f t="shared" ref="D21:D40" si="17">D20+1</f>
        <v>46062</v>
      </c>
      <c r="E21" s="263" t="s">
        <v>108</v>
      </c>
      <c r="F21" s="31"/>
      <c r="G21" s="31"/>
      <c r="H21" s="32" t="s">
        <v>108</v>
      </c>
      <c r="I21" s="251"/>
      <c r="J21" s="33"/>
      <c r="K21" s="33"/>
      <c r="L21" s="340">
        <f t="shared" si="2"/>
        <v>0</v>
      </c>
      <c r="M21" s="34"/>
      <c r="N21" s="34"/>
      <c r="O21" s="340">
        <f t="shared" si="3"/>
        <v>0</v>
      </c>
      <c r="P21" s="410"/>
      <c r="Q21" s="473">
        <f>IF(AW21&gt;0,0,IF(D21=Persönliche_Daten!$D$24,Persönliche_Daten!$H$24,IF(D21=Persönliche_Daten!$D$26,Persönliche_Daten!$H$26,IF(C21=2,Persönliche_Daten!$G$9,IF(C21=3,Persönliche_Daten!$H$9,IF(C21=4,Persönliche_Daten!$I$9,IF(C21=5,Persönliche_Daten!$J$9,IF(C21=6,Persönliche_Daten!$K$9))))))+IF(C21=7,Persönliche_Daten!$L$9,IF(C21=1,Persönliche_Daten!$M$9,0))))</f>
        <v>0</v>
      </c>
      <c r="R21" s="474"/>
      <c r="S21" s="475">
        <f t="shared" si="4"/>
        <v>0</v>
      </c>
      <c r="T21" s="474"/>
      <c r="U21" s="468">
        <f t="shared" si="5"/>
        <v>0</v>
      </c>
      <c r="V21" s="472"/>
      <c r="W21" s="468">
        <f t="shared" si="14"/>
        <v>0</v>
      </c>
      <c r="X21" s="469"/>
      <c r="Y21" s="341"/>
      <c r="Z21" s="342">
        <f t="shared" si="15"/>
        <v>0</v>
      </c>
      <c r="AA21" s="412"/>
      <c r="AB21" s="413">
        <f t="shared" si="6"/>
        <v>0</v>
      </c>
      <c r="AC21" s="412"/>
      <c r="AD21" s="412"/>
      <c r="AE21" s="412"/>
      <c r="AF21" s="467"/>
      <c r="AG21" s="467"/>
      <c r="AI21" s="414"/>
      <c r="AM21" s="254">
        <f>IF(AND(K21&gt;0,M21=K21),Persönliche_Daten!$AI$5,0)</f>
        <v>0</v>
      </c>
      <c r="AN21" s="254">
        <f t="shared" si="7"/>
        <v>0</v>
      </c>
      <c r="AO21" s="254">
        <f>IF(AND(L21&gt;6,L21&lt;9.01),L21-Persönliche_Daten!$AG$5,0)</f>
        <v>0</v>
      </c>
      <c r="AP21" s="254">
        <f>IF(L21&gt;9,L21-Persönliche_Daten!$AH$5,0)</f>
        <v>0</v>
      </c>
      <c r="AQ21" s="254">
        <f t="shared" si="8"/>
        <v>0</v>
      </c>
      <c r="AR21" s="254">
        <f t="shared" si="9"/>
        <v>0</v>
      </c>
      <c r="AS21" s="254">
        <f>IF(AND(O21&gt;6,O21&lt;9.01),O21-Persönliche_Daten!$AG$5,0)</f>
        <v>0</v>
      </c>
      <c r="AT21" s="254">
        <f>IF(O21&gt;9,O21-Persönliche_Daten!$AH$5,0)</f>
        <v>0</v>
      </c>
      <c r="AU21" s="254">
        <f t="shared" si="10"/>
        <v>0</v>
      </c>
      <c r="AV21" s="254">
        <f t="shared" si="11"/>
        <v>0</v>
      </c>
      <c r="AW21" s="254">
        <f t="shared" si="12"/>
        <v>0</v>
      </c>
    </row>
    <row r="22" spans="2:49" s="254" customFormat="1" ht="21.75" customHeight="1" x14ac:dyDescent="0.25">
      <c r="B22" s="328">
        <f t="shared" si="16"/>
        <v>46063</v>
      </c>
      <c r="C22" s="329">
        <f t="shared" si="13"/>
        <v>3</v>
      </c>
      <c r="D22" s="330">
        <f t="shared" si="17"/>
        <v>46063</v>
      </c>
      <c r="E22" s="263" t="s">
        <v>108</v>
      </c>
      <c r="F22" s="31"/>
      <c r="G22" s="31"/>
      <c r="H22" s="32" t="s">
        <v>108</v>
      </c>
      <c r="I22" s="251"/>
      <c r="J22" s="33"/>
      <c r="K22" s="33"/>
      <c r="L22" s="340">
        <f t="shared" si="2"/>
        <v>0</v>
      </c>
      <c r="M22" s="34"/>
      <c r="N22" s="34"/>
      <c r="O22" s="340">
        <f t="shared" si="3"/>
        <v>0</v>
      </c>
      <c r="P22" s="410"/>
      <c r="Q22" s="473">
        <f>IF(AW22&gt;0,0,IF(D22=Persönliche_Daten!$D$24,Persönliche_Daten!$H$24,IF(D22=Persönliche_Daten!$D$26,Persönliche_Daten!$H$26,IF(C22=2,Persönliche_Daten!$G$9,IF(C22=3,Persönliche_Daten!$H$9,IF(C22=4,Persönliche_Daten!$I$9,IF(C22=5,Persönliche_Daten!$J$9,IF(C22=6,Persönliche_Daten!$K$9))))))+IF(C22=7,Persönliche_Daten!$L$9,IF(C22=1,Persönliche_Daten!$M$9,0))))</f>
        <v>0</v>
      </c>
      <c r="R22" s="474"/>
      <c r="S22" s="475">
        <f t="shared" si="4"/>
        <v>0</v>
      </c>
      <c r="T22" s="474"/>
      <c r="U22" s="468">
        <f t="shared" si="5"/>
        <v>0</v>
      </c>
      <c r="V22" s="472"/>
      <c r="W22" s="468">
        <f t="shared" si="14"/>
        <v>0</v>
      </c>
      <c r="X22" s="469"/>
      <c r="Y22" s="341"/>
      <c r="Z22" s="342">
        <f t="shared" si="15"/>
        <v>0</v>
      </c>
      <c r="AA22" s="412"/>
      <c r="AB22" s="413">
        <f t="shared" si="6"/>
        <v>0</v>
      </c>
      <c r="AC22" s="412"/>
      <c r="AD22" s="412"/>
      <c r="AE22" s="412"/>
      <c r="AF22" s="467"/>
      <c r="AG22" s="467"/>
      <c r="AI22" s="414"/>
      <c r="AM22" s="254">
        <f>IF(AND(K22&gt;0,M22=K22),Persönliche_Daten!$AI$5,0)</f>
        <v>0</v>
      </c>
      <c r="AN22" s="254">
        <f t="shared" si="7"/>
        <v>0</v>
      </c>
      <c r="AO22" s="254">
        <f>IF(AND(L22&gt;6,L22&lt;9.01),L22-Persönliche_Daten!$AG$5,0)</f>
        <v>0</v>
      </c>
      <c r="AP22" s="254">
        <f>IF(L22&gt;9,L22-Persönliche_Daten!$AH$5,0)</f>
        <v>0</v>
      </c>
      <c r="AQ22" s="254">
        <f t="shared" si="8"/>
        <v>0</v>
      </c>
      <c r="AR22" s="254">
        <f t="shared" si="9"/>
        <v>0</v>
      </c>
      <c r="AS22" s="254">
        <f>IF(AND(O22&gt;6,O22&lt;9.01),O22-Persönliche_Daten!$AG$5,0)</f>
        <v>0</v>
      </c>
      <c r="AT22" s="254">
        <f>IF(O22&gt;9,O22-Persönliche_Daten!$AH$5,0)</f>
        <v>0</v>
      </c>
      <c r="AU22" s="254">
        <f t="shared" si="10"/>
        <v>0</v>
      </c>
      <c r="AV22" s="254">
        <f t="shared" si="11"/>
        <v>0</v>
      </c>
      <c r="AW22" s="254">
        <f t="shared" si="12"/>
        <v>0</v>
      </c>
    </row>
    <row r="23" spans="2:49" s="254" customFormat="1" ht="21.75" customHeight="1" x14ac:dyDescent="0.25">
      <c r="B23" s="328">
        <f t="shared" si="16"/>
        <v>46064</v>
      </c>
      <c r="C23" s="329">
        <f t="shared" si="13"/>
        <v>4</v>
      </c>
      <c r="D23" s="330">
        <f t="shared" si="17"/>
        <v>46064</v>
      </c>
      <c r="E23" s="263" t="s">
        <v>108</v>
      </c>
      <c r="F23" s="31"/>
      <c r="G23" s="31"/>
      <c r="H23" s="32"/>
      <c r="I23" s="251"/>
      <c r="J23" s="33"/>
      <c r="K23" s="33"/>
      <c r="L23" s="340">
        <f t="shared" si="2"/>
        <v>0</v>
      </c>
      <c r="M23" s="34"/>
      <c r="N23" s="34"/>
      <c r="O23" s="340">
        <f t="shared" si="3"/>
        <v>0</v>
      </c>
      <c r="P23" s="410"/>
      <c r="Q23" s="473">
        <f>IF(AW23&gt;0,0,IF(D23=Persönliche_Daten!$D$24,Persönliche_Daten!$H$24,IF(D23=Persönliche_Daten!$D$26,Persönliche_Daten!$H$26,IF(C23=2,Persönliche_Daten!$G$9,IF(C23=3,Persönliche_Daten!$H$9,IF(C23=4,Persönliche_Daten!$I$9,IF(C23=5,Persönliche_Daten!$J$9,IF(C23=6,Persönliche_Daten!$K$9))))))+IF(C23=7,Persönliche_Daten!$L$9,IF(C23=1,Persönliche_Daten!$M$9,0))))</f>
        <v>0</v>
      </c>
      <c r="R23" s="474"/>
      <c r="S23" s="475">
        <f t="shared" si="4"/>
        <v>0</v>
      </c>
      <c r="T23" s="474"/>
      <c r="U23" s="468">
        <f t="shared" si="5"/>
        <v>0</v>
      </c>
      <c r="V23" s="472"/>
      <c r="W23" s="468">
        <f t="shared" si="14"/>
        <v>0</v>
      </c>
      <c r="X23" s="469"/>
      <c r="Y23" s="341"/>
      <c r="Z23" s="342">
        <f t="shared" si="15"/>
        <v>0</v>
      </c>
      <c r="AA23" s="412"/>
      <c r="AB23" s="413">
        <f t="shared" si="6"/>
        <v>0</v>
      </c>
      <c r="AC23" s="412"/>
      <c r="AD23" s="412"/>
      <c r="AE23" s="412"/>
      <c r="AF23" s="467"/>
      <c r="AG23" s="467"/>
      <c r="AI23" s="414"/>
      <c r="AM23" s="254">
        <f>IF(AND(K23&gt;0,M23=K23),Persönliche_Daten!$AI$5,0)</f>
        <v>0</v>
      </c>
      <c r="AN23" s="254">
        <f t="shared" si="7"/>
        <v>0</v>
      </c>
      <c r="AO23" s="254">
        <f>IF(AND(L23&gt;6,L23&lt;9.01),L23-Persönliche_Daten!$AG$5,0)</f>
        <v>0</v>
      </c>
      <c r="AP23" s="254">
        <f>IF(L23&gt;9,L23-Persönliche_Daten!$AH$5,0)</f>
        <v>0</v>
      </c>
      <c r="AQ23" s="254">
        <f t="shared" si="8"/>
        <v>0</v>
      </c>
      <c r="AR23" s="254">
        <f t="shared" si="9"/>
        <v>0</v>
      </c>
      <c r="AS23" s="254">
        <f>IF(AND(O23&gt;6,O23&lt;9.01),O23-Persönliche_Daten!$AG$5,0)</f>
        <v>0</v>
      </c>
      <c r="AT23" s="254">
        <f>IF(O23&gt;9,O23-Persönliche_Daten!$AH$5,0)</f>
        <v>0</v>
      </c>
      <c r="AU23" s="254">
        <f t="shared" si="10"/>
        <v>0</v>
      </c>
      <c r="AV23" s="254">
        <f t="shared" si="11"/>
        <v>0</v>
      </c>
      <c r="AW23" s="254">
        <f t="shared" si="12"/>
        <v>0</v>
      </c>
    </row>
    <row r="24" spans="2:49" s="254" customFormat="1" ht="21.75" customHeight="1" x14ac:dyDescent="0.25">
      <c r="B24" s="328">
        <f t="shared" si="16"/>
        <v>46065</v>
      </c>
      <c r="C24" s="329">
        <f t="shared" si="13"/>
        <v>5</v>
      </c>
      <c r="D24" s="330">
        <f t="shared" si="17"/>
        <v>46065</v>
      </c>
      <c r="E24" s="263" t="s">
        <v>108</v>
      </c>
      <c r="F24" s="31"/>
      <c r="G24" s="31"/>
      <c r="H24" s="32"/>
      <c r="I24" s="251"/>
      <c r="J24" s="33"/>
      <c r="K24" s="33"/>
      <c r="L24" s="340">
        <f t="shared" si="2"/>
        <v>0</v>
      </c>
      <c r="M24" s="34"/>
      <c r="N24" s="34"/>
      <c r="O24" s="340">
        <f t="shared" si="3"/>
        <v>0</v>
      </c>
      <c r="P24" s="410"/>
      <c r="Q24" s="473">
        <f>IF(AW24&gt;0,0,IF(D24=Persönliche_Daten!$D$24,Persönliche_Daten!$H$24,IF(D24=Persönliche_Daten!$D$26,Persönliche_Daten!$H$26,IF(C24=2,Persönliche_Daten!$G$9,IF(C24=3,Persönliche_Daten!$H$9,IF(C24=4,Persönliche_Daten!$I$9,IF(C24=5,Persönliche_Daten!$J$9,IF(C24=6,Persönliche_Daten!$K$9))))))+IF(C24=7,Persönliche_Daten!$L$9,IF(C24=1,Persönliche_Daten!$M$9,0))))</f>
        <v>0</v>
      </c>
      <c r="R24" s="474"/>
      <c r="S24" s="475">
        <f t="shared" si="4"/>
        <v>0</v>
      </c>
      <c r="T24" s="474"/>
      <c r="U24" s="468">
        <f t="shared" si="5"/>
        <v>0</v>
      </c>
      <c r="V24" s="472"/>
      <c r="W24" s="468">
        <f t="shared" si="14"/>
        <v>0</v>
      </c>
      <c r="X24" s="469"/>
      <c r="Y24" s="341"/>
      <c r="Z24" s="342">
        <f t="shared" si="15"/>
        <v>0</v>
      </c>
      <c r="AA24" s="412"/>
      <c r="AB24" s="413">
        <f t="shared" si="6"/>
        <v>0</v>
      </c>
      <c r="AC24" s="412"/>
      <c r="AD24" s="412"/>
      <c r="AE24" s="412"/>
      <c r="AF24" s="467"/>
      <c r="AG24" s="467"/>
      <c r="AI24" s="414"/>
      <c r="AM24" s="254">
        <f>IF(AND(K24&gt;0,M24=K24),Persönliche_Daten!$AI$5,0)</f>
        <v>0</v>
      </c>
      <c r="AN24" s="254">
        <f t="shared" si="7"/>
        <v>0</v>
      </c>
      <c r="AO24" s="254">
        <f>IF(AND(L24&gt;6,L24&lt;9.01),L24-Persönliche_Daten!$AG$5,0)</f>
        <v>0</v>
      </c>
      <c r="AP24" s="254">
        <f>IF(L24&gt;9,L24-Persönliche_Daten!$AH$5,0)</f>
        <v>0</v>
      </c>
      <c r="AQ24" s="254">
        <f t="shared" si="8"/>
        <v>0</v>
      </c>
      <c r="AR24" s="254">
        <f t="shared" si="9"/>
        <v>0</v>
      </c>
      <c r="AS24" s="254">
        <f>IF(AND(O24&gt;6,O24&lt;9.01),O24-Persönliche_Daten!$AG$5,0)</f>
        <v>0</v>
      </c>
      <c r="AT24" s="254">
        <f>IF(O24&gt;9,O24-Persönliche_Daten!$AH$5,0)</f>
        <v>0</v>
      </c>
      <c r="AU24" s="254">
        <f t="shared" si="10"/>
        <v>0</v>
      </c>
      <c r="AV24" s="254">
        <f t="shared" si="11"/>
        <v>0</v>
      </c>
      <c r="AW24" s="254">
        <f t="shared" si="12"/>
        <v>0</v>
      </c>
    </row>
    <row r="25" spans="2:49" s="254" customFormat="1" ht="21.75" customHeight="1" x14ac:dyDescent="0.25">
      <c r="B25" s="328">
        <f t="shared" si="16"/>
        <v>46066</v>
      </c>
      <c r="C25" s="329">
        <f t="shared" si="13"/>
        <v>6</v>
      </c>
      <c r="D25" s="330">
        <f t="shared" si="17"/>
        <v>46066</v>
      </c>
      <c r="E25" s="263" t="s">
        <v>108</v>
      </c>
      <c r="F25" s="31"/>
      <c r="G25" s="31"/>
      <c r="H25" s="32" t="s">
        <v>108</v>
      </c>
      <c r="I25" s="251"/>
      <c r="J25" s="33"/>
      <c r="K25" s="33"/>
      <c r="L25" s="340">
        <f t="shared" si="2"/>
        <v>0</v>
      </c>
      <c r="M25" s="34"/>
      <c r="N25" s="34"/>
      <c r="O25" s="340">
        <f t="shared" si="3"/>
        <v>0</v>
      </c>
      <c r="P25" s="410"/>
      <c r="Q25" s="473">
        <f>IF(AW25&gt;0,0,IF(D25=Persönliche_Daten!$D$24,Persönliche_Daten!$H$24,IF(D25=Persönliche_Daten!$D$26,Persönliche_Daten!$H$26,IF(C25=2,Persönliche_Daten!$G$9,IF(C25=3,Persönliche_Daten!$H$9,IF(C25=4,Persönliche_Daten!$I$9,IF(C25=5,Persönliche_Daten!$J$9,IF(C25=6,Persönliche_Daten!$K$9))))))+IF(C25=7,Persönliche_Daten!$L$9,IF(C25=1,Persönliche_Daten!$M$9,0))))</f>
        <v>0</v>
      </c>
      <c r="R25" s="474"/>
      <c r="S25" s="475">
        <f t="shared" si="4"/>
        <v>0</v>
      </c>
      <c r="T25" s="474"/>
      <c r="U25" s="468">
        <f t="shared" si="5"/>
        <v>0</v>
      </c>
      <c r="V25" s="472"/>
      <c r="W25" s="468">
        <f t="shared" si="14"/>
        <v>0</v>
      </c>
      <c r="X25" s="469"/>
      <c r="Y25" s="341"/>
      <c r="Z25" s="342">
        <f t="shared" si="15"/>
        <v>0</v>
      </c>
      <c r="AA25" s="412"/>
      <c r="AB25" s="413">
        <f t="shared" si="6"/>
        <v>0</v>
      </c>
      <c r="AC25" s="412"/>
      <c r="AD25" s="412"/>
      <c r="AE25" s="412"/>
      <c r="AF25" s="467"/>
      <c r="AG25" s="467"/>
      <c r="AI25" s="414"/>
      <c r="AM25" s="254">
        <f>IF(AND(K25&gt;0,M25=K25),Persönliche_Daten!$AI$5,0)</f>
        <v>0</v>
      </c>
      <c r="AN25" s="254">
        <f t="shared" si="7"/>
        <v>0</v>
      </c>
      <c r="AO25" s="254">
        <f>IF(AND(L25&gt;6,L25&lt;9.01),L25-Persönliche_Daten!$AG$5,0)</f>
        <v>0</v>
      </c>
      <c r="AP25" s="254">
        <f>IF(L25&gt;9,L25-Persönliche_Daten!$AH$5,0)</f>
        <v>0</v>
      </c>
      <c r="AQ25" s="254">
        <f t="shared" si="8"/>
        <v>0</v>
      </c>
      <c r="AR25" s="254">
        <f t="shared" si="9"/>
        <v>0</v>
      </c>
      <c r="AS25" s="254">
        <f>IF(AND(O25&gt;6,O25&lt;9.01),O25-Persönliche_Daten!$AG$5,0)</f>
        <v>0</v>
      </c>
      <c r="AT25" s="254">
        <f>IF(O25&gt;9,O25-Persönliche_Daten!$AH$5,0)</f>
        <v>0</v>
      </c>
      <c r="AU25" s="254">
        <f t="shared" si="10"/>
        <v>0</v>
      </c>
      <c r="AV25" s="254">
        <f t="shared" si="11"/>
        <v>0</v>
      </c>
      <c r="AW25" s="254">
        <f t="shared" si="12"/>
        <v>0</v>
      </c>
    </row>
    <row r="26" spans="2:49" s="254" customFormat="1" ht="21.75" customHeight="1" x14ac:dyDescent="0.25">
      <c r="B26" s="328">
        <f t="shared" si="16"/>
        <v>46067</v>
      </c>
      <c r="C26" s="329">
        <f t="shared" si="13"/>
        <v>7</v>
      </c>
      <c r="D26" s="330">
        <f t="shared" si="17"/>
        <v>46067</v>
      </c>
      <c r="E26" s="263" t="s">
        <v>108</v>
      </c>
      <c r="F26" s="31"/>
      <c r="G26" s="31"/>
      <c r="H26" s="32"/>
      <c r="I26" s="251"/>
      <c r="J26" s="33"/>
      <c r="K26" s="33"/>
      <c r="L26" s="340">
        <f t="shared" si="2"/>
        <v>0</v>
      </c>
      <c r="M26" s="34"/>
      <c r="N26" s="34"/>
      <c r="O26" s="340">
        <f t="shared" si="3"/>
        <v>0</v>
      </c>
      <c r="P26" s="410"/>
      <c r="Q26" s="473">
        <f>IF(AW26&gt;0,0,IF(D26=Persönliche_Daten!$D$24,Persönliche_Daten!$H$24,IF(D26=Persönliche_Daten!$D$26,Persönliche_Daten!$H$26,IF(C26=2,Persönliche_Daten!$G$9,IF(C26=3,Persönliche_Daten!$H$9,IF(C26=4,Persönliche_Daten!$I$9,IF(C26=5,Persönliche_Daten!$J$9,IF(C26=6,Persönliche_Daten!$K$9))))))+IF(C26=7,Persönliche_Daten!$L$9,IF(C26=1,Persönliche_Daten!$M$9,0))))</f>
        <v>0</v>
      </c>
      <c r="R26" s="474"/>
      <c r="S26" s="475">
        <f t="shared" si="4"/>
        <v>0</v>
      </c>
      <c r="T26" s="474"/>
      <c r="U26" s="468">
        <f t="shared" si="5"/>
        <v>0</v>
      </c>
      <c r="V26" s="472"/>
      <c r="W26" s="468">
        <f t="shared" si="14"/>
        <v>0</v>
      </c>
      <c r="X26" s="469"/>
      <c r="Y26" s="341"/>
      <c r="Z26" s="342">
        <f t="shared" si="15"/>
        <v>0</v>
      </c>
      <c r="AA26" s="412"/>
      <c r="AB26" s="413">
        <f t="shared" si="6"/>
        <v>0</v>
      </c>
      <c r="AC26" s="412"/>
      <c r="AD26" s="412"/>
      <c r="AE26" s="412"/>
      <c r="AF26" s="467"/>
      <c r="AG26" s="467"/>
      <c r="AI26" s="414"/>
      <c r="AM26" s="254">
        <f>IF(AND(K26&gt;0,M26=K26),Persönliche_Daten!$AI$5,0)</f>
        <v>0</v>
      </c>
      <c r="AN26" s="254">
        <f t="shared" si="7"/>
        <v>0</v>
      </c>
      <c r="AO26" s="254">
        <f>IF(AND(L26&gt;6,L26&lt;9.01),L26-Persönliche_Daten!$AG$5,0)</f>
        <v>0</v>
      </c>
      <c r="AP26" s="254">
        <f>IF(L26&gt;9,L26-Persönliche_Daten!$AH$5,0)</f>
        <v>0</v>
      </c>
      <c r="AQ26" s="254">
        <f t="shared" si="8"/>
        <v>0</v>
      </c>
      <c r="AR26" s="254">
        <f t="shared" si="9"/>
        <v>0</v>
      </c>
      <c r="AS26" s="254">
        <f>IF(AND(O26&gt;6,O26&lt;9.01),O26-Persönliche_Daten!$AG$5,0)</f>
        <v>0</v>
      </c>
      <c r="AT26" s="254">
        <f>IF(O26&gt;9,O26-Persönliche_Daten!$AH$5,0)</f>
        <v>0</v>
      </c>
      <c r="AU26" s="254">
        <f t="shared" si="10"/>
        <v>0</v>
      </c>
      <c r="AV26" s="254">
        <f t="shared" si="11"/>
        <v>0</v>
      </c>
      <c r="AW26" s="254">
        <f t="shared" si="12"/>
        <v>0</v>
      </c>
    </row>
    <row r="27" spans="2:49" s="254" customFormat="1" ht="21.75" customHeight="1" x14ac:dyDescent="0.25">
      <c r="B27" s="328">
        <f t="shared" si="16"/>
        <v>46068</v>
      </c>
      <c r="C27" s="329">
        <f t="shared" si="13"/>
        <v>1</v>
      </c>
      <c r="D27" s="330">
        <f t="shared" si="17"/>
        <v>46068</v>
      </c>
      <c r="E27" s="263" t="s">
        <v>108</v>
      </c>
      <c r="F27" s="31"/>
      <c r="G27" s="31"/>
      <c r="H27" s="32"/>
      <c r="I27" s="251"/>
      <c r="J27" s="33"/>
      <c r="K27" s="33"/>
      <c r="L27" s="340">
        <f t="shared" si="2"/>
        <v>0</v>
      </c>
      <c r="M27" s="34"/>
      <c r="N27" s="34"/>
      <c r="O27" s="340">
        <f t="shared" si="3"/>
        <v>0</v>
      </c>
      <c r="P27" s="410"/>
      <c r="Q27" s="473">
        <f>IF(AW27&gt;0,0,IF(D27=Persönliche_Daten!$D$24,Persönliche_Daten!$H$24,IF(D27=Persönliche_Daten!$D$26,Persönliche_Daten!$H$26,IF(C27=2,Persönliche_Daten!$G$9,IF(C27=3,Persönliche_Daten!$H$9,IF(C27=4,Persönliche_Daten!$I$9,IF(C27=5,Persönliche_Daten!$J$9,IF(C27=6,Persönliche_Daten!$K$9))))))+IF(C27=7,Persönliche_Daten!$L$9,IF(C27=1,Persönliche_Daten!$M$9,0))))</f>
        <v>0</v>
      </c>
      <c r="R27" s="474"/>
      <c r="S27" s="475">
        <f t="shared" si="4"/>
        <v>0</v>
      </c>
      <c r="T27" s="474"/>
      <c r="U27" s="468">
        <f t="shared" si="5"/>
        <v>0</v>
      </c>
      <c r="V27" s="472"/>
      <c r="W27" s="468">
        <f t="shared" si="14"/>
        <v>0</v>
      </c>
      <c r="X27" s="469"/>
      <c r="Y27" s="341"/>
      <c r="Z27" s="342">
        <f t="shared" si="15"/>
        <v>0</v>
      </c>
      <c r="AA27" s="412"/>
      <c r="AB27" s="413">
        <f t="shared" si="6"/>
        <v>0</v>
      </c>
      <c r="AC27" s="412"/>
      <c r="AD27" s="412"/>
      <c r="AE27" s="412"/>
      <c r="AF27" s="467"/>
      <c r="AG27" s="467"/>
      <c r="AI27" s="414"/>
      <c r="AM27" s="254">
        <f>IF(AND(K27&gt;0,M27=K27),Persönliche_Daten!$AI$5,0)</f>
        <v>0</v>
      </c>
      <c r="AN27" s="254">
        <f t="shared" si="7"/>
        <v>0</v>
      </c>
      <c r="AO27" s="254">
        <f>IF(AND(L27&gt;6,L27&lt;9.01),L27-Persönliche_Daten!$AG$5,0)</f>
        <v>0</v>
      </c>
      <c r="AP27" s="254">
        <f>IF(L27&gt;9,L27-Persönliche_Daten!$AH$5,0)</f>
        <v>0</v>
      </c>
      <c r="AQ27" s="254">
        <f t="shared" si="8"/>
        <v>0</v>
      </c>
      <c r="AR27" s="254">
        <f t="shared" si="9"/>
        <v>0</v>
      </c>
      <c r="AS27" s="254">
        <f>IF(AND(O27&gt;6,O27&lt;9.01),O27-Persönliche_Daten!$AG$5,0)</f>
        <v>0</v>
      </c>
      <c r="AT27" s="254">
        <f>IF(O27&gt;9,O27-Persönliche_Daten!$AH$5,0)</f>
        <v>0</v>
      </c>
      <c r="AU27" s="254">
        <f t="shared" si="10"/>
        <v>0</v>
      </c>
      <c r="AV27" s="254">
        <f t="shared" si="11"/>
        <v>0</v>
      </c>
      <c r="AW27" s="254">
        <f t="shared" si="12"/>
        <v>0</v>
      </c>
    </row>
    <row r="28" spans="2:49" s="254" customFormat="1" ht="21.75" customHeight="1" x14ac:dyDescent="0.25">
      <c r="B28" s="328">
        <f t="shared" si="16"/>
        <v>46069</v>
      </c>
      <c r="C28" s="329">
        <f t="shared" si="13"/>
        <v>2</v>
      </c>
      <c r="D28" s="330">
        <f t="shared" si="17"/>
        <v>46069</v>
      </c>
      <c r="E28" s="263" t="s">
        <v>108</v>
      </c>
      <c r="F28" s="31"/>
      <c r="G28" s="31"/>
      <c r="H28" s="32" t="s">
        <v>72</v>
      </c>
      <c r="I28" s="251"/>
      <c r="J28" s="33"/>
      <c r="K28" s="33"/>
      <c r="L28" s="340">
        <f t="shared" si="2"/>
        <v>0</v>
      </c>
      <c r="M28" s="34"/>
      <c r="N28" s="34"/>
      <c r="O28" s="340">
        <f t="shared" si="3"/>
        <v>0</v>
      </c>
      <c r="P28" s="410"/>
      <c r="Q28" s="473">
        <f>IF(AW28&gt;0,0,IF(D28=Persönliche_Daten!$D$24,Persönliche_Daten!$H$24,IF(D28=Persönliche_Daten!$D$26,Persönliche_Daten!$H$26,IF(C28=2,Persönliche_Daten!$G$9,IF(C28=3,Persönliche_Daten!$H$9,IF(C28=4,Persönliche_Daten!$I$9,IF(C28=5,Persönliche_Daten!$J$9,IF(C28=6,Persönliche_Daten!$K$9))))))+IF(C28=7,Persönliche_Daten!$L$9,IF(C28=1,Persönliche_Daten!$M$9,0))))</f>
        <v>0</v>
      </c>
      <c r="R28" s="474"/>
      <c r="S28" s="475">
        <f t="shared" si="4"/>
        <v>0</v>
      </c>
      <c r="T28" s="474"/>
      <c r="U28" s="468">
        <f t="shared" si="5"/>
        <v>0</v>
      </c>
      <c r="V28" s="472"/>
      <c r="W28" s="468">
        <f t="shared" si="14"/>
        <v>0</v>
      </c>
      <c r="X28" s="469"/>
      <c r="Y28" s="341"/>
      <c r="Z28" s="342">
        <f t="shared" si="15"/>
        <v>0</v>
      </c>
      <c r="AA28" s="412"/>
      <c r="AB28" s="413">
        <f t="shared" si="6"/>
        <v>0</v>
      </c>
      <c r="AC28" s="412"/>
      <c r="AD28" s="412"/>
      <c r="AE28" s="412"/>
      <c r="AF28" s="467"/>
      <c r="AG28" s="467"/>
      <c r="AI28" s="414"/>
      <c r="AM28" s="254">
        <f>IF(AND(K28&gt;0,M28=K28),Persönliche_Daten!$AI$5,0)</f>
        <v>0</v>
      </c>
      <c r="AN28" s="254">
        <f t="shared" si="7"/>
        <v>0</v>
      </c>
      <c r="AO28" s="254">
        <f>IF(AND(L28&gt;6,L28&lt;9.01),L28-Persönliche_Daten!$AG$5,0)</f>
        <v>0</v>
      </c>
      <c r="AP28" s="254">
        <f>IF(L28&gt;9,L28-Persönliche_Daten!$AH$5,0)</f>
        <v>0</v>
      </c>
      <c r="AQ28" s="254">
        <f t="shared" si="8"/>
        <v>0</v>
      </c>
      <c r="AR28" s="254">
        <f t="shared" si="9"/>
        <v>0</v>
      </c>
      <c r="AS28" s="254">
        <f>IF(AND(O28&gt;6,O28&lt;9.01),O28-Persönliche_Daten!$AG$5,0)</f>
        <v>0</v>
      </c>
      <c r="AT28" s="254">
        <f>IF(O28&gt;9,O28-Persönliche_Daten!$AH$5,0)</f>
        <v>0</v>
      </c>
      <c r="AU28" s="254">
        <f t="shared" si="10"/>
        <v>0</v>
      </c>
      <c r="AV28" s="254">
        <f t="shared" si="11"/>
        <v>0</v>
      </c>
      <c r="AW28" s="254">
        <f t="shared" si="12"/>
        <v>0</v>
      </c>
    </row>
    <row r="29" spans="2:49" s="254" customFormat="1" ht="21.75" customHeight="1" x14ac:dyDescent="0.25">
      <c r="B29" s="328">
        <f t="shared" si="16"/>
        <v>46070</v>
      </c>
      <c r="C29" s="329">
        <f t="shared" si="13"/>
        <v>3</v>
      </c>
      <c r="D29" s="330">
        <f t="shared" si="17"/>
        <v>46070</v>
      </c>
      <c r="E29" s="263" t="s">
        <v>108</v>
      </c>
      <c r="F29" s="31"/>
      <c r="G29" s="31"/>
      <c r="H29" s="32"/>
      <c r="I29" s="251"/>
      <c r="J29" s="33"/>
      <c r="K29" s="33"/>
      <c r="L29" s="340">
        <f t="shared" si="2"/>
        <v>0</v>
      </c>
      <c r="M29" s="34"/>
      <c r="N29" s="34"/>
      <c r="O29" s="340">
        <f t="shared" si="3"/>
        <v>0</v>
      </c>
      <c r="P29" s="410"/>
      <c r="Q29" s="473">
        <f>IF(AW29&gt;0,0,IF(D29=Persönliche_Daten!$D$24,Persönliche_Daten!$H$24,IF(D29=Persönliche_Daten!$D$26,Persönliche_Daten!$H$26,IF(C29=2,Persönliche_Daten!$G$9,IF(C29=3,Persönliche_Daten!$H$9,IF(C29=4,Persönliche_Daten!$I$9,IF(C29=5,Persönliche_Daten!$J$9,IF(C29=6,Persönliche_Daten!$K$9))))))+IF(C29=7,Persönliche_Daten!$L$9,IF(C29=1,Persönliche_Daten!$M$9,0))))</f>
        <v>0</v>
      </c>
      <c r="R29" s="474"/>
      <c r="S29" s="475">
        <f t="shared" si="4"/>
        <v>0</v>
      </c>
      <c r="T29" s="474"/>
      <c r="U29" s="468">
        <f t="shared" si="5"/>
        <v>0</v>
      </c>
      <c r="V29" s="472"/>
      <c r="W29" s="468">
        <f t="shared" si="14"/>
        <v>0</v>
      </c>
      <c r="X29" s="469"/>
      <c r="Y29" s="341"/>
      <c r="Z29" s="342">
        <f t="shared" si="15"/>
        <v>0</v>
      </c>
      <c r="AA29" s="412"/>
      <c r="AB29" s="413">
        <f t="shared" si="6"/>
        <v>0</v>
      </c>
      <c r="AC29" s="412"/>
      <c r="AD29" s="412"/>
      <c r="AE29" s="412"/>
      <c r="AF29" s="467"/>
      <c r="AG29" s="467"/>
      <c r="AI29" s="414"/>
      <c r="AM29" s="254">
        <f>IF(AND(K29&gt;0,M29=K29),Persönliche_Daten!$AI$5,0)</f>
        <v>0</v>
      </c>
      <c r="AN29" s="254">
        <f t="shared" si="7"/>
        <v>0</v>
      </c>
      <c r="AO29" s="254">
        <f>IF(AND(L29&gt;6,L29&lt;9.01),L29-Persönliche_Daten!$AG$5,0)</f>
        <v>0</v>
      </c>
      <c r="AP29" s="254">
        <f>IF(L29&gt;9,L29-Persönliche_Daten!$AH$5,0)</f>
        <v>0</v>
      </c>
      <c r="AQ29" s="254">
        <f t="shared" si="8"/>
        <v>0</v>
      </c>
      <c r="AR29" s="254">
        <f t="shared" si="9"/>
        <v>0</v>
      </c>
      <c r="AS29" s="254">
        <f>IF(AND(O29&gt;6,O29&lt;9.01),O29-Persönliche_Daten!$AG$5,0)</f>
        <v>0</v>
      </c>
      <c r="AT29" s="254">
        <f>IF(O29&gt;9,O29-Persönliche_Daten!$AH$5,0)</f>
        <v>0</v>
      </c>
      <c r="AU29" s="254">
        <f t="shared" si="10"/>
        <v>0</v>
      </c>
      <c r="AV29" s="254">
        <f t="shared" si="11"/>
        <v>0</v>
      </c>
      <c r="AW29" s="254">
        <f t="shared" si="12"/>
        <v>0</v>
      </c>
    </row>
    <row r="30" spans="2:49" s="254" customFormat="1" ht="21.75" customHeight="1" x14ac:dyDescent="0.25">
      <c r="B30" s="328">
        <f t="shared" si="16"/>
        <v>46071</v>
      </c>
      <c r="C30" s="329">
        <f t="shared" si="13"/>
        <v>4</v>
      </c>
      <c r="D30" s="330">
        <f t="shared" si="17"/>
        <v>46071</v>
      </c>
      <c r="E30" s="263" t="s">
        <v>108</v>
      </c>
      <c r="F30" s="31"/>
      <c r="G30" s="31"/>
      <c r="H30" s="32"/>
      <c r="I30" s="251"/>
      <c r="J30" s="33"/>
      <c r="K30" s="33"/>
      <c r="L30" s="340">
        <f t="shared" si="2"/>
        <v>0</v>
      </c>
      <c r="M30" s="34"/>
      <c r="N30" s="34"/>
      <c r="O30" s="340">
        <f t="shared" si="3"/>
        <v>0</v>
      </c>
      <c r="P30" s="410"/>
      <c r="Q30" s="473">
        <f>IF(AW30&gt;0,0,IF(D30=Persönliche_Daten!$D$24,Persönliche_Daten!$H$24,IF(D30=Persönliche_Daten!$D$26,Persönliche_Daten!$H$26,IF(C30=2,Persönliche_Daten!$G$9,IF(C30=3,Persönliche_Daten!$H$9,IF(C30=4,Persönliche_Daten!$I$9,IF(C30=5,Persönliche_Daten!$J$9,IF(C30=6,Persönliche_Daten!$K$9))))))+IF(C30=7,Persönliche_Daten!$L$9,IF(C30=1,Persönliche_Daten!$M$9,0))))</f>
        <v>0</v>
      </c>
      <c r="R30" s="474"/>
      <c r="S30" s="475">
        <f t="shared" si="4"/>
        <v>0</v>
      </c>
      <c r="T30" s="474"/>
      <c r="U30" s="468">
        <f t="shared" si="5"/>
        <v>0</v>
      </c>
      <c r="V30" s="472"/>
      <c r="W30" s="468">
        <f t="shared" si="14"/>
        <v>0</v>
      </c>
      <c r="X30" s="469"/>
      <c r="Y30" s="341"/>
      <c r="Z30" s="342">
        <f t="shared" si="15"/>
        <v>0</v>
      </c>
      <c r="AA30" s="412"/>
      <c r="AB30" s="413">
        <f t="shared" si="6"/>
        <v>0</v>
      </c>
      <c r="AC30" s="412"/>
      <c r="AD30" s="412"/>
      <c r="AE30" s="412"/>
      <c r="AF30" s="467"/>
      <c r="AG30" s="467"/>
      <c r="AI30" s="414"/>
      <c r="AM30" s="254">
        <f>IF(AND(K30&gt;0,M30=K30),Persönliche_Daten!$AI$5,0)</f>
        <v>0</v>
      </c>
      <c r="AN30" s="254">
        <f t="shared" si="7"/>
        <v>0</v>
      </c>
      <c r="AO30" s="254">
        <f>IF(AND(L30&gt;6,L30&lt;9.01),L30-Persönliche_Daten!$AG$5,0)</f>
        <v>0</v>
      </c>
      <c r="AP30" s="254">
        <f>IF(L30&gt;9,L30-Persönliche_Daten!$AH$5,0)</f>
        <v>0</v>
      </c>
      <c r="AQ30" s="254">
        <f t="shared" si="8"/>
        <v>0</v>
      </c>
      <c r="AR30" s="254">
        <f t="shared" si="9"/>
        <v>0</v>
      </c>
      <c r="AS30" s="254">
        <f>IF(AND(O30&gt;6,O30&lt;9.01),O30-Persönliche_Daten!$AG$5,0)</f>
        <v>0</v>
      </c>
      <c r="AT30" s="254">
        <f>IF(O30&gt;9,O30-Persönliche_Daten!$AH$5,0)</f>
        <v>0</v>
      </c>
      <c r="AU30" s="254">
        <f t="shared" si="10"/>
        <v>0</v>
      </c>
      <c r="AV30" s="254">
        <f t="shared" si="11"/>
        <v>0</v>
      </c>
      <c r="AW30" s="254">
        <f t="shared" si="12"/>
        <v>0</v>
      </c>
    </row>
    <row r="31" spans="2:49" s="254" customFormat="1" ht="21.75" customHeight="1" x14ac:dyDescent="0.25">
      <c r="B31" s="328">
        <f t="shared" si="16"/>
        <v>46072</v>
      </c>
      <c r="C31" s="329">
        <f t="shared" si="13"/>
        <v>5</v>
      </c>
      <c r="D31" s="330">
        <f t="shared" si="17"/>
        <v>46072</v>
      </c>
      <c r="E31" s="263" t="s">
        <v>108</v>
      </c>
      <c r="F31" s="31"/>
      <c r="G31" s="31"/>
      <c r="H31" s="32"/>
      <c r="I31" s="251"/>
      <c r="J31" s="33"/>
      <c r="K31" s="33"/>
      <c r="L31" s="340">
        <f t="shared" si="2"/>
        <v>0</v>
      </c>
      <c r="M31" s="34"/>
      <c r="N31" s="34"/>
      <c r="O31" s="340">
        <f t="shared" si="3"/>
        <v>0</v>
      </c>
      <c r="P31" s="410"/>
      <c r="Q31" s="473">
        <f>IF(AW31&gt;0,0,IF(D31=Persönliche_Daten!$D$24,Persönliche_Daten!$H$24,IF(D31=Persönliche_Daten!$D$26,Persönliche_Daten!$H$26,IF(C31=2,Persönliche_Daten!$G$9,IF(C31=3,Persönliche_Daten!$H$9,IF(C31=4,Persönliche_Daten!$I$9,IF(C31=5,Persönliche_Daten!$J$9,IF(C31=6,Persönliche_Daten!$K$9))))))+IF(C31=7,Persönliche_Daten!$L$9,IF(C31=1,Persönliche_Daten!$M$9,0))))</f>
        <v>0</v>
      </c>
      <c r="R31" s="474"/>
      <c r="S31" s="475">
        <f t="shared" si="4"/>
        <v>0</v>
      </c>
      <c r="T31" s="474"/>
      <c r="U31" s="468">
        <f t="shared" si="5"/>
        <v>0</v>
      </c>
      <c r="V31" s="472"/>
      <c r="W31" s="468">
        <f t="shared" si="14"/>
        <v>0</v>
      </c>
      <c r="X31" s="469"/>
      <c r="Y31" s="341"/>
      <c r="Z31" s="342">
        <f t="shared" si="15"/>
        <v>0</v>
      </c>
      <c r="AA31" s="412"/>
      <c r="AB31" s="413">
        <f t="shared" si="6"/>
        <v>0</v>
      </c>
      <c r="AC31" s="412"/>
      <c r="AD31" s="412"/>
      <c r="AE31" s="412"/>
      <c r="AF31" s="467"/>
      <c r="AG31" s="467"/>
      <c r="AI31" s="414"/>
      <c r="AM31" s="254">
        <f>IF(AND(K31&gt;0,M31=K31),Persönliche_Daten!$AI$5,0)</f>
        <v>0</v>
      </c>
      <c r="AN31" s="254">
        <f t="shared" si="7"/>
        <v>0</v>
      </c>
      <c r="AO31" s="254">
        <f>IF(AND(L31&gt;6,L31&lt;9.01),L31-Persönliche_Daten!$AG$5,0)</f>
        <v>0</v>
      </c>
      <c r="AP31" s="254">
        <f>IF(L31&gt;9,L31-Persönliche_Daten!$AH$5,0)</f>
        <v>0</v>
      </c>
      <c r="AQ31" s="254">
        <f t="shared" si="8"/>
        <v>0</v>
      </c>
      <c r="AR31" s="254">
        <f t="shared" si="9"/>
        <v>0</v>
      </c>
      <c r="AS31" s="254">
        <f>IF(AND(O31&gt;6,O31&lt;9.01),O31-Persönliche_Daten!$AG$5,0)</f>
        <v>0</v>
      </c>
      <c r="AT31" s="254">
        <f>IF(O31&gt;9,O31-Persönliche_Daten!$AH$5,0)</f>
        <v>0</v>
      </c>
      <c r="AU31" s="254">
        <f t="shared" si="10"/>
        <v>0</v>
      </c>
      <c r="AV31" s="254">
        <f t="shared" si="11"/>
        <v>0</v>
      </c>
      <c r="AW31" s="254">
        <f t="shared" si="12"/>
        <v>0</v>
      </c>
    </row>
    <row r="32" spans="2:49" s="254" customFormat="1" ht="21.75" customHeight="1" x14ac:dyDescent="0.25">
      <c r="B32" s="328">
        <f t="shared" si="16"/>
        <v>46073</v>
      </c>
      <c r="C32" s="329">
        <f t="shared" si="13"/>
        <v>6</v>
      </c>
      <c r="D32" s="330">
        <f t="shared" si="17"/>
        <v>46073</v>
      </c>
      <c r="E32" s="263" t="s">
        <v>108</v>
      </c>
      <c r="F32" s="31"/>
      <c r="G32" s="31"/>
      <c r="H32" s="32"/>
      <c r="I32" s="251"/>
      <c r="J32" s="33"/>
      <c r="K32" s="33"/>
      <c r="L32" s="340">
        <f t="shared" si="2"/>
        <v>0</v>
      </c>
      <c r="M32" s="34"/>
      <c r="N32" s="34"/>
      <c r="O32" s="340">
        <f t="shared" si="3"/>
        <v>0</v>
      </c>
      <c r="P32" s="410"/>
      <c r="Q32" s="473">
        <f>IF(AW32&gt;0,0,IF(D32=Persönliche_Daten!$D$24,Persönliche_Daten!$H$24,IF(D32=Persönliche_Daten!$D$26,Persönliche_Daten!$H$26,IF(C32=2,Persönliche_Daten!$G$9,IF(C32=3,Persönliche_Daten!$H$9,IF(C32=4,Persönliche_Daten!$I$9,IF(C32=5,Persönliche_Daten!$J$9,IF(C32=6,Persönliche_Daten!$K$9))))))+IF(C32=7,Persönliche_Daten!$L$9,IF(C32=1,Persönliche_Daten!$M$9,0))))</f>
        <v>0</v>
      </c>
      <c r="R32" s="474"/>
      <c r="S32" s="475">
        <f t="shared" si="4"/>
        <v>0</v>
      </c>
      <c r="T32" s="474"/>
      <c r="U32" s="468">
        <f t="shared" si="5"/>
        <v>0</v>
      </c>
      <c r="V32" s="472"/>
      <c r="W32" s="468">
        <f t="shared" si="14"/>
        <v>0</v>
      </c>
      <c r="X32" s="469"/>
      <c r="Y32" s="341"/>
      <c r="Z32" s="342">
        <f t="shared" si="15"/>
        <v>0</v>
      </c>
      <c r="AA32" s="412"/>
      <c r="AB32" s="413">
        <f t="shared" si="6"/>
        <v>0</v>
      </c>
      <c r="AC32" s="412"/>
      <c r="AD32" s="412"/>
      <c r="AE32" s="412"/>
      <c r="AF32" s="467"/>
      <c r="AG32" s="467"/>
      <c r="AI32" s="414"/>
      <c r="AM32" s="254">
        <f>IF(AND(K32&gt;0,M32=K32),Persönliche_Daten!$AI$5,0)</f>
        <v>0</v>
      </c>
      <c r="AN32" s="254">
        <f t="shared" si="7"/>
        <v>0</v>
      </c>
      <c r="AO32" s="254">
        <f>IF(AND(L32&gt;6,L32&lt;9.01),L32-Persönliche_Daten!$AG$5,0)</f>
        <v>0</v>
      </c>
      <c r="AP32" s="254">
        <f>IF(L32&gt;9,L32-Persönliche_Daten!$AH$5,0)</f>
        <v>0</v>
      </c>
      <c r="AQ32" s="254">
        <f t="shared" si="8"/>
        <v>0</v>
      </c>
      <c r="AR32" s="254">
        <f t="shared" si="9"/>
        <v>0</v>
      </c>
      <c r="AS32" s="254">
        <f>IF(AND(O32&gt;6,O32&lt;9.01),O32-Persönliche_Daten!$AG$5,0)</f>
        <v>0</v>
      </c>
      <c r="AT32" s="254">
        <f>IF(O32&gt;9,O32-Persönliche_Daten!$AH$5,0)</f>
        <v>0</v>
      </c>
      <c r="AU32" s="254">
        <f t="shared" si="10"/>
        <v>0</v>
      </c>
      <c r="AV32" s="254">
        <f t="shared" si="11"/>
        <v>0</v>
      </c>
      <c r="AW32" s="254">
        <f t="shared" si="12"/>
        <v>0</v>
      </c>
    </row>
    <row r="33" spans="2:49" s="254" customFormat="1" ht="21.75" customHeight="1" x14ac:dyDescent="0.25">
      <c r="B33" s="328">
        <f t="shared" si="16"/>
        <v>46074</v>
      </c>
      <c r="C33" s="329">
        <f t="shared" si="13"/>
        <v>7</v>
      </c>
      <c r="D33" s="330">
        <f t="shared" si="17"/>
        <v>46074</v>
      </c>
      <c r="E33" s="263" t="s">
        <v>108</v>
      </c>
      <c r="F33" s="31"/>
      <c r="G33" s="31"/>
      <c r="H33" s="32" t="s">
        <v>108</v>
      </c>
      <c r="I33" s="251"/>
      <c r="J33" s="33"/>
      <c r="K33" s="33"/>
      <c r="L33" s="340">
        <f t="shared" si="2"/>
        <v>0</v>
      </c>
      <c r="M33" s="34"/>
      <c r="N33" s="34"/>
      <c r="O33" s="340">
        <f t="shared" si="3"/>
        <v>0</v>
      </c>
      <c r="P33" s="410"/>
      <c r="Q33" s="473">
        <f>IF(AW33&gt;0,0,IF(D33=Persönliche_Daten!$D$24,Persönliche_Daten!$H$24,IF(D33=Persönliche_Daten!$D$26,Persönliche_Daten!$H$26,IF(C33=2,Persönliche_Daten!$G$9,IF(C33=3,Persönliche_Daten!$H$9,IF(C33=4,Persönliche_Daten!$I$9,IF(C33=5,Persönliche_Daten!$J$9,IF(C33=6,Persönliche_Daten!$K$9))))))+IF(C33=7,Persönliche_Daten!$L$9,IF(C33=1,Persönliche_Daten!$M$9,0))))</f>
        <v>0</v>
      </c>
      <c r="R33" s="474"/>
      <c r="S33" s="475">
        <f t="shared" si="4"/>
        <v>0</v>
      </c>
      <c r="T33" s="474"/>
      <c r="U33" s="468">
        <f t="shared" si="5"/>
        <v>0</v>
      </c>
      <c r="V33" s="472"/>
      <c r="W33" s="468">
        <f t="shared" si="14"/>
        <v>0</v>
      </c>
      <c r="X33" s="469"/>
      <c r="Y33" s="341"/>
      <c r="Z33" s="342">
        <f t="shared" si="15"/>
        <v>0</v>
      </c>
      <c r="AA33" s="412"/>
      <c r="AB33" s="413">
        <f t="shared" si="6"/>
        <v>0</v>
      </c>
      <c r="AC33" s="412"/>
      <c r="AD33" s="412"/>
      <c r="AE33" s="412"/>
      <c r="AF33" s="467"/>
      <c r="AG33" s="467"/>
      <c r="AI33" s="414"/>
      <c r="AM33" s="254">
        <f>IF(AND(K33&gt;0,M33=K33),Persönliche_Daten!$AI$5,0)</f>
        <v>0</v>
      </c>
      <c r="AN33" s="254">
        <f t="shared" si="7"/>
        <v>0</v>
      </c>
      <c r="AO33" s="254">
        <f>IF(AND(L33&gt;6,L33&lt;9.01),L33-Persönliche_Daten!$AG$5,0)</f>
        <v>0</v>
      </c>
      <c r="AP33" s="254">
        <f>IF(L33&gt;9,L33-Persönliche_Daten!$AH$5,0)</f>
        <v>0</v>
      </c>
      <c r="AQ33" s="254">
        <f t="shared" si="8"/>
        <v>0</v>
      </c>
      <c r="AR33" s="254">
        <f t="shared" si="9"/>
        <v>0</v>
      </c>
      <c r="AS33" s="254">
        <f>IF(AND(O33&gt;6,O33&lt;9.01),O33-Persönliche_Daten!$AG$5,0)</f>
        <v>0</v>
      </c>
      <c r="AT33" s="254">
        <f>IF(O33&gt;9,O33-Persönliche_Daten!$AH$5,0)</f>
        <v>0</v>
      </c>
      <c r="AU33" s="254">
        <f t="shared" si="10"/>
        <v>0</v>
      </c>
      <c r="AV33" s="254">
        <f t="shared" si="11"/>
        <v>0</v>
      </c>
      <c r="AW33" s="254">
        <f t="shared" si="12"/>
        <v>0</v>
      </c>
    </row>
    <row r="34" spans="2:49" s="254" customFormat="1" ht="21.75" customHeight="1" x14ac:dyDescent="0.25">
      <c r="B34" s="328">
        <f t="shared" si="16"/>
        <v>46075</v>
      </c>
      <c r="C34" s="329">
        <f t="shared" si="13"/>
        <v>1</v>
      </c>
      <c r="D34" s="330">
        <f t="shared" si="17"/>
        <v>46075</v>
      </c>
      <c r="E34" s="263" t="s">
        <v>108</v>
      </c>
      <c r="F34" s="31"/>
      <c r="G34" s="31"/>
      <c r="H34" s="32" t="s">
        <v>108</v>
      </c>
      <c r="I34" s="251"/>
      <c r="J34" s="33"/>
      <c r="K34" s="33"/>
      <c r="L34" s="340">
        <f t="shared" si="2"/>
        <v>0</v>
      </c>
      <c r="M34" s="34"/>
      <c r="N34" s="34"/>
      <c r="O34" s="340">
        <f t="shared" si="3"/>
        <v>0</v>
      </c>
      <c r="P34" s="410"/>
      <c r="Q34" s="473">
        <f>IF(AW34&gt;0,0,IF(D34=Persönliche_Daten!$D$24,Persönliche_Daten!$H$24,IF(D34=Persönliche_Daten!$D$26,Persönliche_Daten!$H$26,IF(C34=2,Persönliche_Daten!$G$9,IF(C34=3,Persönliche_Daten!$H$9,IF(C34=4,Persönliche_Daten!$I$9,IF(C34=5,Persönliche_Daten!$J$9,IF(C34=6,Persönliche_Daten!$K$9))))))+IF(C34=7,Persönliche_Daten!$L$9,IF(C34=1,Persönliche_Daten!$M$9,0))))</f>
        <v>0</v>
      </c>
      <c r="R34" s="474"/>
      <c r="S34" s="475">
        <f t="shared" si="4"/>
        <v>0</v>
      </c>
      <c r="T34" s="474"/>
      <c r="U34" s="468">
        <f t="shared" si="5"/>
        <v>0</v>
      </c>
      <c r="V34" s="472"/>
      <c r="W34" s="468">
        <f t="shared" si="14"/>
        <v>0</v>
      </c>
      <c r="X34" s="469"/>
      <c r="Y34" s="341"/>
      <c r="Z34" s="342">
        <f t="shared" si="15"/>
        <v>0</v>
      </c>
      <c r="AA34" s="412"/>
      <c r="AB34" s="413">
        <f t="shared" si="6"/>
        <v>0</v>
      </c>
      <c r="AC34" s="412"/>
      <c r="AD34" s="412"/>
      <c r="AE34" s="412"/>
      <c r="AF34" s="467"/>
      <c r="AG34" s="467"/>
      <c r="AI34" s="414"/>
      <c r="AM34" s="254">
        <f>IF(AND(K34&gt;0,M34=K34),Persönliche_Daten!$AI$5,0)</f>
        <v>0</v>
      </c>
      <c r="AN34" s="254">
        <f t="shared" si="7"/>
        <v>0</v>
      </c>
      <c r="AO34" s="254">
        <f>IF(AND(L34&gt;6,L34&lt;9.01),L34-Persönliche_Daten!$AG$5,0)</f>
        <v>0</v>
      </c>
      <c r="AP34" s="254">
        <f>IF(L34&gt;9,L34-Persönliche_Daten!$AH$5,0)</f>
        <v>0</v>
      </c>
      <c r="AQ34" s="254">
        <f t="shared" si="8"/>
        <v>0</v>
      </c>
      <c r="AR34" s="254">
        <f t="shared" si="9"/>
        <v>0</v>
      </c>
      <c r="AS34" s="254">
        <f>IF(AND(O34&gt;6,O34&lt;9.01),O34-Persönliche_Daten!$AG$5,0)</f>
        <v>0</v>
      </c>
      <c r="AT34" s="254">
        <f>IF(O34&gt;9,O34-Persönliche_Daten!$AH$5,0)</f>
        <v>0</v>
      </c>
      <c r="AU34" s="254">
        <f t="shared" si="10"/>
        <v>0</v>
      </c>
      <c r="AV34" s="254">
        <f t="shared" si="11"/>
        <v>0</v>
      </c>
      <c r="AW34" s="254">
        <f t="shared" si="12"/>
        <v>0</v>
      </c>
    </row>
    <row r="35" spans="2:49" s="254" customFormat="1" ht="21.75" customHeight="1" x14ac:dyDescent="0.25">
      <c r="B35" s="328">
        <f t="shared" si="16"/>
        <v>46076</v>
      </c>
      <c r="C35" s="329">
        <f t="shared" si="13"/>
        <v>2</v>
      </c>
      <c r="D35" s="330">
        <f t="shared" si="17"/>
        <v>46076</v>
      </c>
      <c r="E35" s="263" t="s">
        <v>108</v>
      </c>
      <c r="F35" s="31"/>
      <c r="G35" s="31"/>
      <c r="H35" s="32"/>
      <c r="I35" s="251"/>
      <c r="J35" s="33"/>
      <c r="K35" s="33"/>
      <c r="L35" s="340">
        <f t="shared" ref="L35:L41" si="18">(K35-J35)*24</f>
        <v>0</v>
      </c>
      <c r="M35" s="34"/>
      <c r="N35" s="34"/>
      <c r="O35" s="340">
        <f t="shared" ref="O35:O41" si="19">(N35-M35)*24</f>
        <v>0</v>
      </c>
      <c r="P35" s="410"/>
      <c r="Q35" s="473">
        <f>IF(AW35&gt;0,0,IF(D35=Persönliche_Daten!$D$24,Persönliche_Daten!$H$24,IF(D35=Persönliche_Daten!$D$26,Persönliche_Daten!$H$26,IF(C35=2,Persönliche_Daten!$G$9,IF(C35=3,Persönliche_Daten!$H$9,IF(C35=4,Persönliche_Daten!$I$9,IF(C35=5,Persönliche_Daten!$J$9,IF(C35=6,Persönliche_Daten!$K$9))))))+IF(C35=7,Persönliche_Daten!$L$9,IF(C35=1,Persönliche_Daten!$M$9,0))))</f>
        <v>0</v>
      </c>
      <c r="R35" s="474"/>
      <c r="S35" s="475">
        <f t="shared" si="4"/>
        <v>0</v>
      </c>
      <c r="T35" s="474"/>
      <c r="U35" s="468">
        <f t="shared" si="5"/>
        <v>0</v>
      </c>
      <c r="V35" s="472"/>
      <c r="W35" s="468">
        <f t="shared" si="14"/>
        <v>0</v>
      </c>
      <c r="X35" s="469"/>
      <c r="Y35" s="341"/>
      <c r="Z35" s="342">
        <f t="shared" si="15"/>
        <v>0</v>
      </c>
      <c r="AA35" s="412"/>
      <c r="AB35" s="413">
        <f t="shared" si="6"/>
        <v>0</v>
      </c>
      <c r="AC35" s="412"/>
      <c r="AD35" s="412"/>
      <c r="AE35" s="412"/>
      <c r="AF35" s="467"/>
      <c r="AG35" s="467"/>
      <c r="AI35" s="414"/>
      <c r="AM35" s="254">
        <f>IF(AND(K35&gt;0,M35=K35),Persönliche_Daten!$AI$5,0)</f>
        <v>0</v>
      </c>
      <c r="AN35" s="254">
        <f t="shared" si="7"/>
        <v>0</v>
      </c>
      <c r="AO35" s="254">
        <f>IF(AND(L35&gt;6,L35&lt;9.01),L35-Persönliche_Daten!$AG$5,0)</f>
        <v>0</v>
      </c>
      <c r="AP35" s="254">
        <f>IF(L35&gt;9,L35-Persönliche_Daten!$AH$5,0)</f>
        <v>0</v>
      </c>
      <c r="AQ35" s="254">
        <f t="shared" si="8"/>
        <v>0</v>
      </c>
      <c r="AR35" s="254">
        <f t="shared" si="9"/>
        <v>0</v>
      </c>
      <c r="AS35" s="254">
        <f>IF(AND(O35&gt;6,O35&lt;9.01),O35-Persönliche_Daten!$AG$5,0)</f>
        <v>0</v>
      </c>
      <c r="AT35" s="254">
        <f>IF(O35&gt;9,O35-Persönliche_Daten!$AH$5,0)</f>
        <v>0</v>
      </c>
      <c r="AU35" s="254">
        <f t="shared" si="10"/>
        <v>0</v>
      </c>
      <c r="AV35" s="254">
        <f t="shared" si="11"/>
        <v>0</v>
      </c>
      <c r="AW35" s="254">
        <f t="shared" si="12"/>
        <v>0</v>
      </c>
    </row>
    <row r="36" spans="2:49" s="254" customFormat="1" ht="21.75" customHeight="1" x14ac:dyDescent="0.25">
      <c r="B36" s="328">
        <f t="shared" si="16"/>
        <v>46077</v>
      </c>
      <c r="C36" s="329">
        <f t="shared" si="13"/>
        <v>3</v>
      </c>
      <c r="D36" s="330">
        <f t="shared" si="17"/>
        <v>46077</v>
      </c>
      <c r="E36" s="263" t="s">
        <v>108</v>
      </c>
      <c r="F36" s="31"/>
      <c r="G36" s="31"/>
      <c r="H36" s="32"/>
      <c r="I36" s="251"/>
      <c r="J36" s="33"/>
      <c r="K36" s="33"/>
      <c r="L36" s="340">
        <f t="shared" si="18"/>
        <v>0</v>
      </c>
      <c r="M36" s="34"/>
      <c r="N36" s="34"/>
      <c r="O36" s="340">
        <f t="shared" si="19"/>
        <v>0</v>
      </c>
      <c r="P36" s="410"/>
      <c r="Q36" s="473">
        <f>IF(AW36&gt;0,0,IF(D36=Persönliche_Daten!$D$24,Persönliche_Daten!$H$24,IF(D36=Persönliche_Daten!$D$26,Persönliche_Daten!$H$26,IF(C36=2,Persönliche_Daten!$G$9,IF(C36=3,Persönliche_Daten!$H$9,IF(C36=4,Persönliche_Daten!$I$9,IF(C36=5,Persönliche_Daten!$J$9,IF(C36=6,Persönliche_Daten!$K$9))))))+IF(C36=7,Persönliche_Daten!$L$9,IF(C36=1,Persönliche_Daten!$M$9,0))))</f>
        <v>0</v>
      </c>
      <c r="R36" s="474"/>
      <c r="S36" s="475">
        <f t="shared" ref="S36:S41" si="20">IF(F36&gt;" ",0,IF(G36&gt;" ",0,IF(AV36&gt;10,10,ROUND(AV36-AM36,2))))</f>
        <v>0</v>
      </c>
      <c r="T36" s="474"/>
      <c r="U36" s="468">
        <f t="shared" ref="U36:U41" si="21">IF(OR(Q36&gt;0,S36&lt;&gt;0),ROUND(S36-Q36,2),0)</f>
        <v>0</v>
      </c>
      <c r="V36" s="472"/>
      <c r="W36" s="468">
        <f t="shared" ref="W36:W41" si="22">ROUND(U36+W35,2)</f>
        <v>0</v>
      </c>
      <c r="X36" s="469"/>
      <c r="Y36" s="341"/>
      <c r="Z36" s="342">
        <f t="shared" si="15"/>
        <v>0</v>
      </c>
      <c r="AA36" s="412"/>
      <c r="AB36" s="413">
        <f t="shared" si="6"/>
        <v>0</v>
      </c>
      <c r="AC36" s="412"/>
      <c r="AD36" s="412"/>
      <c r="AE36" s="412"/>
      <c r="AF36" s="467"/>
      <c r="AG36" s="467"/>
      <c r="AI36" s="414"/>
      <c r="AM36" s="254">
        <f>IF(AND(K36&gt;0,M36=K36),Persönliche_Daten!$AI$5,0)</f>
        <v>0</v>
      </c>
      <c r="AN36" s="254">
        <f t="shared" si="7"/>
        <v>0</v>
      </c>
      <c r="AO36" s="254">
        <f>IF(AND(L36&gt;6,L36&lt;9.01),L36-Persönliche_Daten!$AG$5,0)</f>
        <v>0</v>
      </c>
      <c r="AP36" s="254">
        <f>IF(L36&gt;9,L36-Persönliche_Daten!$AH$5,0)</f>
        <v>0</v>
      </c>
      <c r="AQ36" s="254">
        <f t="shared" si="8"/>
        <v>0</v>
      </c>
      <c r="AR36" s="254">
        <f t="shared" si="9"/>
        <v>0</v>
      </c>
      <c r="AS36" s="254">
        <f>IF(AND(O36&gt;6,O36&lt;9.01),O36-Persönliche_Daten!$AG$5,0)</f>
        <v>0</v>
      </c>
      <c r="AT36" s="254">
        <f>IF(O36&gt;9,O36-Persönliche_Daten!$AH$5,0)</f>
        <v>0</v>
      </c>
      <c r="AU36" s="254">
        <f t="shared" si="10"/>
        <v>0</v>
      </c>
      <c r="AV36" s="254">
        <f t="shared" si="11"/>
        <v>0</v>
      </c>
      <c r="AW36" s="254">
        <f t="shared" si="12"/>
        <v>0</v>
      </c>
    </row>
    <row r="37" spans="2:49" s="254" customFormat="1" ht="21.75" customHeight="1" x14ac:dyDescent="0.25">
      <c r="B37" s="328">
        <f t="shared" si="16"/>
        <v>46078</v>
      </c>
      <c r="C37" s="329">
        <f t="shared" si="13"/>
        <v>4</v>
      </c>
      <c r="D37" s="330">
        <f t="shared" si="17"/>
        <v>46078</v>
      </c>
      <c r="E37" s="263" t="s">
        <v>108</v>
      </c>
      <c r="F37" s="31"/>
      <c r="G37" s="31"/>
      <c r="H37" s="32"/>
      <c r="I37" s="251"/>
      <c r="J37" s="33"/>
      <c r="K37" s="33"/>
      <c r="L37" s="340">
        <f t="shared" si="18"/>
        <v>0</v>
      </c>
      <c r="M37" s="34"/>
      <c r="N37" s="34"/>
      <c r="O37" s="340">
        <f t="shared" si="19"/>
        <v>0</v>
      </c>
      <c r="P37" s="410"/>
      <c r="Q37" s="473">
        <f>IF(AW37&gt;0,0,IF(D37=Persönliche_Daten!$D$24,Persönliche_Daten!$H$24,IF(D37=Persönliche_Daten!$D$26,Persönliche_Daten!$H$26,IF(C37=2,Persönliche_Daten!$G$9,IF(C37=3,Persönliche_Daten!$H$9,IF(C37=4,Persönliche_Daten!$I$9,IF(C37=5,Persönliche_Daten!$J$9,IF(C37=6,Persönliche_Daten!$K$9))))))+IF(C37=7,Persönliche_Daten!$L$9,IF(C37=1,Persönliche_Daten!$M$9,0))))</f>
        <v>0</v>
      </c>
      <c r="R37" s="474"/>
      <c r="S37" s="475">
        <f t="shared" si="20"/>
        <v>0</v>
      </c>
      <c r="T37" s="474"/>
      <c r="U37" s="468">
        <f t="shared" si="21"/>
        <v>0</v>
      </c>
      <c r="V37" s="472"/>
      <c r="W37" s="468">
        <f t="shared" si="22"/>
        <v>0</v>
      </c>
      <c r="X37" s="469"/>
      <c r="Y37" s="341"/>
      <c r="Z37" s="342">
        <f t="shared" si="15"/>
        <v>0</v>
      </c>
      <c r="AA37" s="412"/>
      <c r="AB37" s="413">
        <f t="shared" si="6"/>
        <v>0</v>
      </c>
      <c r="AC37" s="412"/>
      <c r="AD37" s="412"/>
      <c r="AE37" s="412"/>
      <c r="AF37" s="467"/>
      <c r="AG37" s="467"/>
      <c r="AI37" s="414"/>
      <c r="AM37" s="254">
        <f>IF(AND(K37&gt;0,M37=K37),Persönliche_Daten!$AI$5,0)</f>
        <v>0</v>
      </c>
      <c r="AN37" s="254">
        <f t="shared" si="7"/>
        <v>0</v>
      </c>
      <c r="AO37" s="254">
        <f>IF(AND(L37&gt;6,L37&lt;9.01),L37-Persönliche_Daten!$AG$5,0)</f>
        <v>0</v>
      </c>
      <c r="AP37" s="254">
        <f>IF(L37&gt;9,L37-Persönliche_Daten!$AH$5,0)</f>
        <v>0</v>
      </c>
      <c r="AQ37" s="254">
        <f t="shared" si="8"/>
        <v>0</v>
      </c>
      <c r="AR37" s="254">
        <f t="shared" si="9"/>
        <v>0</v>
      </c>
      <c r="AS37" s="254">
        <f>IF(AND(O37&gt;6,O37&lt;9.01),O37-Persönliche_Daten!$AG$5,0)</f>
        <v>0</v>
      </c>
      <c r="AT37" s="254">
        <f>IF(O37&gt;9,O37-Persönliche_Daten!$AH$5,0)</f>
        <v>0</v>
      </c>
      <c r="AU37" s="254">
        <f t="shared" si="10"/>
        <v>0</v>
      </c>
      <c r="AV37" s="254">
        <f t="shared" si="11"/>
        <v>0</v>
      </c>
      <c r="AW37" s="254">
        <f t="shared" si="12"/>
        <v>0</v>
      </c>
    </row>
    <row r="38" spans="2:49" s="254" customFormat="1" ht="21.75" customHeight="1" x14ac:dyDescent="0.25">
      <c r="B38" s="328">
        <f t="shared" si="16"/>
        <v>46079</v>
      </c>
      <c r="C38" s="329">
        <f t="shared" si="13"/>
        <v>5</v>
      </c>
      <c r="D38" s="330">
        <f t="shared" si="17"/>
        <v>46079</v>
      </c>
      <c r="E38" s="263" t="s">
        <v>108</v>
      </c>
      <c r="F38" s="31"/>
      <c r="G38" s="31"/>
      <c r="H38" s="32"/>
      <c r="I38" s="251"/>
      <c r="J38" s="33"/>
      <c r="K38" s="33"/>
      <c r="L38" s="340">
        <f t="shared" si="18"/>
        <v>0</v>
      </c>
      <c r="M38" s="34"/>
      <c r="N38" s="34"/>
      <c r="O38" s="340">
        <f t="shared" si="19"/>
        <v>0</v>
      </c>
      <c r="P38" s="410"/>
      <c r="Q38" s="473">
        <f>IF(AW38&gt;0,0,IF(D38=Persönliche_Daten!$D$24,Persönliche_Daten!$H$24,IF(D38=Persönliche_Daten!$D$26,Persönliche_Daten!$H$26,IF(C38=2,Persönliche_Daten!$G$9,IF(C38=3,Persönliche_Daten!$H$9,IF(C38=4,Persönliche_Daten!$I$9,IF(C38=5,Persönliche_Daten!$J$9,IF(C38=6,Persönliche_Daten!$K$9))))))+IF(C38=7,Persönliche_Daten!$L$9,IF(C38=1,Persönliche_Daten!$M$9,0))))</f>
        <v>0</v>
      </c>
      <c r="R38" s="474"/>
      <c r="S38" s="475">
        <f t="shared" si="20"/>
        <v>0</v>
      </c>
      <c r="T38" s="474"/>
      <c r="U38" s="468">
        <f t="shared" si="21"/>
        <v>0</v>
      </c>
      <c r="V38" s="472"/>
      <c r="W38" s="468">
        <f t="shared" si="22"/>
        <v>0</v>
      </c>
      <c r="X38" s="469"/>
      <c r="Y38" s="341"/>
      <c r="Z38" s="342">
        <f t="shared" si="15"/>
        <v>0</v>
      </c>
      <c r="AA38" s="412"/>
      <c r="AB38" s="413">
        <f t="shared" si="6"/>
        <v>0</v>
      </c>
      <c r="AC38" s="412"/>
      <c r="AD38" s="412"/>
      <c r="AE38" s="412"/>
      <c r="AF38" s="467"/>
      <c r="AG38" s="467"/>
      <c r="AI38" s="414"/>
      <c r="AM38" s="254">
        <f>IF(AND(K38&gt;0,M38=K38),Persönliche_Daten!$AI$5,0)</f>
        <v>0</v>
      </c>
      <c r="AN38" s="254">
        <f t="shared" si="7"/>
        <v>0</v>
      </c>
      <c r="AO38" s="254">
        <f>IF(AND(L38&gt;6,L38&lt;9.01),L38-Persönliche_Daten!$AG$5,0)</f>
        <v>0</v>
      </c>
      <c r="AP38" s="254">
        <f>IF(L38&gt;9,L38-Persönliche_Daten!$AH$5,0)</f>
        <v>0</v>
      </c>
      <c r="AQ38" s="254">
        <f t="shared" si="8"/>
        <v>0</v>
      </c>
      <c r="AR38" s="254">
        <f t="shared" si="9"/>
        <v>0</v>
      </c>
      <c r="AS38" s="254">
        <f>IF(AND(O38&gt;6,O38&lt;9.01),O38-Persönliche_Daten!$AG$5,0)</f>
        <v>0</v>
      </c>
      <c r="AT38" s="254">
        <f>IF(O38&gt;9,O38-Persönliche_Daten!$AH$5,0)</f>
        <v>0</v>
      </c>
      <c r="AU38" s="254">
        <f t="shared" si="10"/>
        <v>0</v>
      </c>
      <c r="AV38" s="254">
        <f t="shared" si="11"/>
        <v>0</v>
      </c>
      <c r="AW38" s="254">
        <f t="shared" si="12"/>
        <v>0</v>
      </c>
    </row>
    <row r="39" spans="2:49" s="254" customFormat="1" ht="21.75" customHeight="1" x14ac:dyDescent="0.25">
      <c r="B39" s="328">
        <f t="shared" si="16"/>
        <v>46080</v>
      </c>
      <c r="C39" s="329">
        <f t="shared" si="13"/>
        <v>6</v>
      </c>
      <c r="D39" s="330">
        <f t="shared" si="17"/>
        <v>46080</v>
      </c>
      <c r="E39" s="263" t="s">
        <v>108</v>
      </c>
      <c r="F39" s="31"/>
      <c r="G39" s="31"/>
      <c r="H39" s="32"/>
      <c r="I39" s="251"/>
      <c r="J39" s="33"/>
      <c r="K39" s="33"/>
      <c r="L39" s="340">
        <f t="shared" si="18"/>
        <v>0</v>
      </c>
      <c r="M39" s="34"/>
      <c r="N39" s="34"/>
      <c r="O39" s="340">
        <f t="shared" si="19"/>
        <v>0</v>
      </c>
      <c r="P39" s="410"/>
      <c r="Q39" s="473">
        <f>IF(AW39&gt;0,0,IF(D39=Persönliche_Daten!$D$24,Persönliche_Daten!$H$24,IF(D39=Persönliche_Daten!$D$26,Persönliche_Daten!$H$26,IF(C39=2,Persönliche_Daten!$G$9,IF(C39=3,Persönliche_Daten!$H$9,IF(C39=4,Persönliche_Daten!$I$9,IF(C39=5,Persönliche_Daten!$J$9,IF(C39=6,Persönliche_Daten!$K$9))))))+IF(C39=7,Persönliche_Daten!$L$9,IF(C39=1,Persönliche_Daten!$M$9,0))))</f>
        <v>0</v>
      </c>
      <c r="R39" s="474"/>
      <c r="S39" s="475">
        <f t="shared" si="20"/>
        <v>0</v>
      </c>
      <c r="T39" s="474"/>
      <c r="U39" s="468">
        <f t="shared" si="21"/>
        <v>0</v>
      </c>
      <c r="V39" s="472"/>
      <c r="W39" s="468">
        <f t="shared" si="22"/>
        <v>0</v>
      </c>
      <c r="X39" s="469"/>
      <c r="Y39" s="341"/>
      <c r="Z39" s="342">
        <f t="shared" si="15"/>
        <v>0</v>
      </c>
      <c r="AA39" s="412"/>
      <c r="AB39" s="413">
        <f t="shared" si="6"/>
        <v>0</v>
      </c>
      <c r="AC39" s="412"/>
      <c r="AD39" s="412"/>
      <c r="AE39" s="412"/>
      <c r="AF39" s="467"/>
      <c r="AG39" s="467"/>
      <c r="AI39" s="414"/>
      <c r="AM39" s="254">
        <f>IF(AND(K39&gt;0,M39=K39),Persönliche_Daten!$AI$5,0)</f>
        <v>0</v>
      </c>
      <c r="AN39" s="254">
        <f t="shared" si="7"/>
        <v>0</v>
      </c>
      <c r="AO39" s="254">
        <f>IF(AND(L39&gt;6,L39&lt;9.01),L39-Persönliche_Daten!$AG$5,0)</f>
        <v>0</v>
      </c>
      <c r="AP39" s="254">
        <f>IF(L39&gt;9,L39-Persönliche_Daten!$AH$5,0)</f>
        <v>0</v>
      </c>
      <c r="AQ39" s="254">
        <f t="shared" si="8"/>
        <v>0</v>
      </c>
      <c r="AR39" s="254">
        <f t="shared" si="9"/>
        <v>0</v>
      </c>
      <c r="AS39" s="254">
        <f>IF(AND(O39&gt;6,O39&lt;9.01),O39-Persönliche_Daten!$AG$5,0)</f>
        <v>0</v>
      </c>
      <c r="AT39" s="254">
        <f>IF(O39&gt;9,O39-Persönliche_Daten!$AH$5,0)</f>
        <v>0</v>
      </c>
      <c r="AU39" s="254">
        <f t="shared" si="10"/>
        <v>0</v>
      </c>
      <c r="AV39" s="254">
        <f t="shared" si="11"/>
        <v>0</v>
      </c>
      <c r="AW39" s="254">
        <f t="shared" si="12"/>
        <v>0</v>
      </c>
    </row>
    <row r="40" spans="2:49" s="254" customFormat="1" ht="21.75" customHeight="1" x14ac:dyDescent="0.25">
      <c r="B40" s="328">
        <f t="shared" si="16"/>
        <v>46081</v>
      </c>
      <c r="C40" s="329">
        <f t="shared" si="13"/>
        <v>7</v>
      </c>
      <c r="D40" s="330">
        <f t="shared" si="17"/>
        <v>46081</v>
      </c>
      <c r="E40" s="263" t="s">
        <v>108</v>
      </c>
      <c r="F40" s="31"/>
      <c r="G40" s="31"/>
      <c r="H40" s="32"/>
      <c r="I40" s="251"/>
      <c r="J40" s="33"/>
      <c r="K40" s="33"/>
      <c r="L40" s="340">
        <f t="shared" si="18"/>
        <v>0</v>
      </c>
      <c r="M40" s="34"/>
      <c r="N40" s="34"/>
      <c r="O40" s="340">
        <f t="shared" si="19"/>
        <v>0</v>
      </c>
      <c r="P40" s="410"/>
      <c r="Q40" s="473">
        <f>IF(AW40&gt;0,0,IF(D40=Persönliche_Daten!$D$24,Persönliche_Daten!$H$24,IF(D40=Persönliche_Daten!$D$26,Persönliche_Daten!$H$26,IF(C40=2,Persönliche_Daten!$G$9,IF(C40=3,Persönliche_Daten!$H$9,IF(C40=4,Persönliche_Daten!$I$9,IF(C40=5,Persönliche_Daten!$J$9,IF(C40=6,Persönliche_Daten!$K$9))))))+IF(C40=7,Persönliche_Daten!$L$9,IF(C40=1,Persönliche_Daten!$M$9,0))))</f>
        <v>0</v>
      </c>
      <c r="R40" s="474"/>
      <c r="S40" s="475">
        <f t="shared" si="20"/>
        <v>0</v>
      </c>
      <c r="T40" s="474"/>
      <c r="U40" s="468">
        <f t="shared" si="21"/>
        <v>0</v>
      </c>
      <c r="V40" s="472"/>
      <c r="W40" s="468">
        <f t="shared" si="22"/>
        <v>0</v>
      </c>
      <c r="X40" s="469"/>
      <c r="Y40" s="341"/>
      <c r="Z40" s="342">
        <f t="shared" si="15"/>
        <v>0</v>
      </c>
      <c r="AA40" s="412"/>
      <c r="AB40" s="413">
        <f t="shared" si="6"/>
        <v>0</v>
      </c>
      <c r="AC40" s="412"/>
      <c r="AD40" s="412"/>
      <c r="AE40" s="412"/>
      <c r="AF40" s="467"/>
      <c r="AG40" s="467"/>
      <c r="AI40" s="414"/>
      <c r="AM40" s="254">
        <f>IF(AND(K40&gt;0,M40=K40),Persönliche_Daten!$AI$5,0)</f>
        <v>0</v>
      </c>
      <c r="AN40" s="254">
        <f t="shared" si="7"/>
        <v>0</v>
      </c>
      <c r="AO40" s="254">
        <f>IF(AND(L40&gt;6,L40&lt;9.01),L40-Persönliche_Daten!$AG$5,0)</f>
        <v>0</v>
      </c>
      <c r="AP40" s="254">
        <f>IF(L40&gt;9,L40-Persönliche_Daten!$AH$5,0)</f>
        <v>0</v>
      </c>
      <c r="AQ40" s="254">
        <f t="shared" si="8"/>
        <v>0</v>
      </c>
      <c r="AR40" s="254">
        <f t="shared" si="9"/>
        <v>0</v>
      </c>
      <c r="AS40" s="254">
        <f>IF(AND(O40&gt;6,O40&lt;9.01),O40-Persönliche_Daten!$AG$5,0)</f>
        <v>0</v>
      </c>
      <c r="AT40" s="254">
        <f>IF(O40&gt;9,O40-Persönliche_Daten!$AH$5,0)</f>
        <v>0</v>
      </c>
      <c r="AU40" s="254">
        <f t="shared" si="10"/>
        <v>0</v>
      </c>
      <c r="AV40" s="254">
        <f t="shared" si="11"/>
        <v>0</v>
      </c>
      <c r="AW40" s="254">
        <f t="shared" si="12"/>
        <v>0</v>
      </c>
    </row>
    <row r="41" spans="2:49" s="254" customFormat="1" ht="21.75" customHeight="1" x14ac:dyDescent="0.25">
      <c r="B41" s="328">
        <f>IF(Persönliche_Daten!AC2="nein",0,B40+1)</f>
        <v>0</v>
      </c>
      <c r="C41" s="329">
        <f>IF(Persönliche_Daten!AC2="nein",0,WEEKDAY(B41))</f>
        <v>0</v>
      </c>
      <c r="D41" s="330">
        <f>IF(Persönliche_Daten!AC2="nein",0,D40+1)</f>
        <v>0</v>
      </c>
      <c r="E41" s="263" t="s">
        <v>108</v>
      </c>
      <c r="F41" s="31"/>
      <c r="G41" s="31"/>
      <c r="H41" s="32" t="s">
        <v>108</v>
      </c>
      <c r="I41" s="251"/>
      <c r="J41" s="33"/>
      <c r="K41" s="33"/>
      <c r="L41" s="340">
        <f t="shared" si="18"/>
        <v>0</v>
      </c>
      <c r="M41" s="34"/>
      <c r="N41" s="34"/>
      <c r="O41" s="340">
        <f t="shared" si="19"/>
        <v>0</v>
      </c>
      <c r="P41" s="410"/>
      <c r="Q41" s="473">
        <f>IF(AW41&gt;0,0,IF(D41=Persönliche_Daten!$D$24,Persönliche_Daten!$H$24,IF(D41=Persönliche_Daten!$D$26,Persönliche_Daten!$H$26,IF(C41=2,Persönliche_Daten!$G$9,IF(C41=3,Persönliche_Daten!$H$9,IF(C41=4,Persönliche_Daten!$I$9,IF(C41=5,Persönliche_Daten!$J$9,IF(C41=6,Persönliche_Daten!$K$9))))))+IF(C41=7,Persönliche_Daten!$L$9,IF(C41=1,Persönliche_Daten!$M$9,0))))</f>
        <v>0</v>
      </c>
      <c r="R41" s="474"/>
      <c r="S41" s="475">
        <f t="shared" si="20"/>
        <v>0</v>
      </c>
      <c r="T41" s="474"/>
      <c r="U41" s="468">
        <f t="shared" si="21"/>
        <v>0</v>
      </c>
      <c r="V41" s="472"/>
      <c r="W41" s="468">
        <f t="shared" si="22"/>
        <v>0</v>
      </c>
      <c r="X41" s="469"/>
      <c r="Y41" s="341"/>
      <c r="Z41" s="342">
        <f t="shared" si="15"/>
        <v>0</v>
      </c>
      <c r="AA41" s="412"/>
      <c r="AB41" s="413">
        <f t="shared" si="6"/>
        <v>0</v>
      </c>
      <c r="AC41" s="412"/>
      <c r="AD41" s="412"/>
      <c r="AE41" s="412"/>
      <c r="AF41" s="467"/>
      <c r="AG41" s="467"/>
      <c r="AI41" s="414"/>
      <c r="AM41" s="254">
        <f>IF(AND(K41&gt;0,M41=K41),Persönliche_Daten!$AI$5,0)</f>
        <v>0</v>
      </c>
      <c r="AN41" s="254">
        <f t="shared" si="7"/>
        <v>0</v>
      </c>
      <c r="AO41" s="254">
        <f>IF(AND(L41&gt;6,L41&lt;9.01),L41-Persönliche_Daten!$AG$5,0)</f>
        <v>0</v>
      </c>
      <c r="AP41" s="254">
        <f>IF(L41&gt;9,L41-Persönliche_Daten!$AH$5,0)</f>
        <v>0</v>
      </c>
      <c r="AQ41" s="254">
        <f t="shared" si="8"/>
        <v>0</v>
      </c>
      <c r="AR41" s="254">
        <f t="shared" si="9"/>
        <v>0</v>
      </c>
      <c r="AS41" s="254">
        <f>IF(AND(O41&gt;6,O41&lt;9.01),O41-Persönliche_Daten!$AG$5,0)</f>
        <v>0</v>
      </c>
      <c r="AT41" s="254">
        <f>IF(O41&gt;9,O41-Persönliche_Daten!$AH$5,0)</f>
        <v>0</v>
      </c>
      <c r="AU41" s="254">
        <f t="shared" si="10"/>
        <v>0</v>
      </c>
      <c r="AV41" s="254">
        <f t="shared" si="11"/>
        <v>0</v>
      </c>
      <c r="AW41" s="254">
        <f t="shared" si="12"/>
        <v>0</v>
      </c>
    </row>
    <row r="42" spans="2:49" s="254" customFormat="1" ht="21.75" customHeight="1" x14ac:dyDescent="0.25">
      <c r="B42" s="328"/>
      <c r="C42" s="329"/>
      <c r="D42" s="330"/>
      <c r="E42" s="263"/>
      <c r="F42" s="31"/>
      <c r="G42" s="31"/>
      <c r="H42" s="32"/>
      <c r="I42" s="251"/>
      <c r="J42" s="33"/>
      <c r="K42" s="33"/>
      <c r="L42" s="340">
        <f t="shared" si="2"/>
        <v>0</v>
      </c>
      <c r="M42" s="34"/>
      <c r="N42" s="34"/>
      <c r="O42" s="340">
        <f t="shared" si="3"/>
        <v>0</v>
      </c>
      <c r="P42" s="410"/>
      <c r="Q42" s="473">
        <f>IF(AW42&gt;0,0,IF(D42=Persönliche_Daten!$D$24,Persönliche_Daten!$H$24,IF(D42=Persönliche_Daten!$D$26,Persönliche_Daten!$H$26,IF(C42=2,Persönliche_Daten!$G$9,IF(C42=3,Persönliche_Daten!$H$9,IF(C42=4,Persönliche_Daten!$I$9,IF(C42=5,Persönliche_Daten!$J$9,IF(C42=6,Persönliche_Daten!$K$9))))))+IF(C42=7,Persönliche_Daten!$L$9,IF(C42=1,Persönliche_Daten!$M$9,0))))</f>
        <v>0</v>
      </c>
      <c r="R42" s="474"/>
      <c r="S42" s="475"/>
      <c r="T42" s="474"/>
      <c r="U42" s="468">
        <f t="shared" si="5"/>
        <v>0</v>
      </c>
      <c r="V42" s="472"/>
      <c r="W42" s="468">
        <f t="shared" si="14"/>
        <v>0</v>
      </c>
      <c r="X42" s="469"/>
      <c r="Y42" s="341"/>
      <c r="Z42" s="342">
        <f t="shared" si="15"/>
        <v>0</v>
      </c>
      <c r="AA42" s="412"/>
      <c r="AB42" s="413">
        <f t="shared" si="6"/>
        <v>0</v>
      </c>
      <c r="AC42" s="412"/>
      <c r="AD42" s="412"/>
      <c r="AE42" s="412"/>
      <c r="AF42" s="467"/>
      <c r="AG42" s="467"/>
      <c r="AI42" s="414"/>
      <c r="AM42" s="254">
        <f>IF(AND(K42&gt;0,M42=K42),Persönliche_Daten!$AI$5,0)</f>
        <v>0</v>
      </c>
      <c r="AN42" s="254">
        <f t="shared" si="7"/>
        <v>0</v>
      </c>
      <c r="AO42" s="254">
        <f>IF(AND(L42&gt;6,L42&lt;9.01),L42-Persönliche_Daten!$AG$5,0)</f>
        <v>0</v>
      </c>
      <c r="AP42" s="254">
        <f>IF(L42&gt;9,L42-Persönliche_Daten!$AH$5,0)</f>
        <v>0</v>
      </c>
      <c r="AQ42" s="254">
        <f t="shared" si="8"/>
        <v>0</v>
      </c>
      <c r="AR42" s="254">
        <f t="shared" si="9"/>
        <v>0</v>
      </c>
      <c r="AS42" s="254">
        <f>IF(AND(O42&gt;6,O42&lt;9.01),O42-Persönliche_Daten!$AG$5,0)</f>
        <v>0</v>
      </c>
      <c r="AT42" s="254">
        <f>IF(O42&gt;9,O42-Persönliche_Daten!$AH$5,0)</f>
        <v>0</v>
      </c>
      <c r="AU42" s="254">
        <f t="shared" si="10"/>
        <v>0</v>
      </c>
      <c r="AV42" s="254">
        <f t="shared" si="11"/>
        <v>0</v>
      </c>
      <c r="AW42" s="254">
        <f t="shared" si="12"/>
        <v>0</v>
      </c>
    </row>
    <row r="43" spans="2:49" s="254" customFormat="1" ht="21.75" customHeight="1" x14ac:dyDescent="0.25">
      <c r="B43" s="331"/>
      <c r="C43" s="332"/>
      <c r="D43" s="333"/>
      <c r="E43" s="263"/>
      <c r="F43" s="31"/>
      <c r="G43" s="31"/>
      <c r="H43" s="32"/>
      <c r="I43" s="251"/>
      <c r="J43" s="33"/>
      <c r="K43" s="33"/>
      <c r="L43" s="340">
        <f t="shared" si="2"/>
        <v>0</v>
      </c>
      <c r="M43" s="34"/>
      <c r="N43" s="34"/>
      <c r="O43" s="340">
        <f t="shared" si="3"/>
        <v>0</v>
      </c>
      <c r="P43" s="410"/>
      <c r="Q43" s="473">
        <f>IF(AW43&gt;0,0,IF(D43=Persönliche_Daten!$D$24,Persönliche_Daten!$H$24,IF(D43=Persönliche_Daten!$D$26,Persönliche_Daten!$H$26,IF(C43=2,Persönliche_Daten!$G$9,IF(C43=3,Persönliche_Daten!$H$9,IF(C43=4,Persönliche_Daten!$I$9,IF(C43=5,Persönliche_Daten!$J$9,IF(C43=6,Persönliche_Daten!$K$9))))))+IF(C43=7,Persönliche_Daten!$L$9,IF(C43=1,Persönliche_Daten!$M$9,0))))</f>
        <v>0</v>
      </c>
      <c r="R43" s="474"/>
      <c r="S43" s="475"/>
      <c r="T43" s="474"/>
      <c r="U43" s="468">
        <f t="shared" si="5"/>
        <v>0</v>
      </c>
      <c r="V43" s="472"/>
      <c r="W43" s="468">
        <f t="shared" si="14"/>
        <v>0</v>
      </c>
      <c r="X43" s="469"/>
      <c r="Y43" s="341"/>
      <c r="Z43" s="342">
        <f t="shared" si="15"/>
        <v>0</v>
      </c>
      <c r="AA43" s="412"/>
      <c r="AB43" s="415">
        <f t="shared" si="6"/>
        <v>0</v>
      </c>
      <c r="AC43" s="412"/>
      <c r="AD43" s="412"/>
      <c r="AE43" s="412"/>
      <c r="AF43" s="467"/>
      <c r="AG43" s="467"/>
      <c r="AI43" s="414"/>
      <c r="AK43" s="416"/>
      <c r="AM43" s="254">
        <f>IF(AND(K43&gt;0,M43=K43),Persönliche_Daten!$AI$5,0)</f>
        <v>0</v>
      </c>
      <c r="AN43" s="254">
        <f t="shared" si="7"/>
        <v>0</v>
      </c>
      <c r="AO43" s="254">
        <f>IF(AND(L43&gt;6,L43&lt;9.01),L43-Persönliche_Daten!$AG$5,0)</f>
        <v>0</v>
      </c>
      <c r="AP43" s="254">
        <f>IF(L43&gt;9,L43-Persönliche_Daten!$AH$5,0)</f>
        <v>0</v>
      </c>
      <c r="AQ43" s="254">
        <f t="shared" si="8"/>
        <v>0</v>
      </c>
      <c r="AR43" s="254">
        <f t="shared" si="9"/>
        <v>0</v>
      </c>
      <c r="AS43" s="254">
        <f>IF(AND(O43&gt;6,O43&lt;9.01),O43-Persönliche_Daten!$AG$5,0)</f>
        <v>0</v>
      </c>
      <c r="AT43" s="254">
        <f>IF(O43&gt;9,O43-Persönliche_Daten!$AH$5,0)</f>
        <v>0</v>
      </c>
      <c r="AU43" s="254">
        <f t="shared" si="10"/>
        <v>0</v>
      </c>
      <c r="AV43" s="254">
        <f t="shared" si="11"/>
        <v>0</v>
      </c>
      <c r="AW43" s="254">
        <f t="shared" si="12"/>
        <v>0</v>
      </c>
    </row>
    <row r="44" spans="2:49" s="254"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350"/>
      <c r="Z44" s="352"/>
      <c r="AA44" s="256"/>
      <c r="AB44" s="257">
        <f>SUM(AB13:AB43)</f>
        <v>0</v>
      </c>
      <c r="AC44" s="256"/>
      <c r="AD44" s="256"/>
      <c r="AE44" s="256"/>
      <c r="AF44" s="467"/>
      <c r="AG44" s="467"/>
    </row>
    <row r="45" spans="2:49" s="254"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350"/>
      <c r="Z45" s="352"/>
      <c r="AA45" s="256"/>
      <c r="AB45" s="258"/>
      <c r="AC45" s="256"/>
      <c r="AD45" s="256"/>
      <c r="AE45" s="256"/>
      <c r="AF45" s="253"/>
      <c r="AG45" s="253"/>
    </row>
    <row r="46" spans="2:49" s="254"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348"/>
      <c r="Z46" s="358"/>
      <c r="AA46" s="255"/>
      <c r="AB46" s="259"/>
      <c r="AC46" s="255"/>
      <c r="AD46" s="255"/>
      <c r="AE46" s="255"/>
      <c r="AF46" s="255"/>
      <c r="AG46" s="255"/>
      <c r="AK46" s="260"/>
      <c r="AL46" s="487"/>
      <c r="AM46" s="487"/>
    </row>
    <row r="47" spans="2:49" s="254"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496"/>
      <c r="X47" s="497"/>
      <c r="Y47" s="239"/>
      <c r="Z47" s="361"/>
      <c r="AA47" s="239"/>
      <c r="AB47" s="417"/>
      <c r="AC47" s="239"/>
      <c r="AD47" s="239"/>
      <c r="AE47" s="239"/>
      <c r="AF47" s="239"/>
      <c r="AG47" s="239"/>
      <c r="AK47" s="418"/>
    </row>
    <row r="48" spans="2:49" s="254"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30</v>
      </c>
      <c r="U48" s="324"/>
      <c r="V48" s="324"/>
      <c r="W48" s="488">
        <f>Januar!W49</f>
        <v>0</v>
      </c>
      <c r="X48" s="489"/>
      <c r="Y48" s="324"/>
      <c r="Z48" s="361"/>
      <c r="AA48" s="239"/>
      <c r="AB48" s="417"/>
      <c r="AC48" s="239"/>
      <c r="AD48" s="239"/>
      <c r="AE48" s="239"/>
      <c r="AF48" s="239"/>
      <c r="AG48" s="239"/>
    </row>
    <row r="49" spans="2:39" s="254"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324"/>
      <c r="Z49" s="361"/>
      <c r="AA49" s="239"/>
      <c r="AB49" s="417"/>
      <c r="AC49" s="239"/>
      <c r="AD49" s="239"/>
      <c r="AE49" s="239"/>
      <c r="AF49" s="239"/>
      <c r="AG49" s="239"/>
      <c r="AJ49" s="412">
        <f>ROUNDDOWN(W49,0)</f>
        <v>0</v>
      </c>
      <c r="AK49" s="412">
        <f>ROUND(W49-AJ49,2)</f>
        <v>0</v>
      </c>
      <c r="AL49" s="419">
        <f>ROUND(AK49*60,0)</f>
        <v>0</v>
      </c>
      <c r="AM49" s="254" t="str">
        <f>AJ49&amp;" "&amp;"Std."&amp;" "&amp;AL49&amp;" "&amp;"Min."</f>
        <v>0 Std. 0 Min.</v>
      </c>
    </row>
    <row r="50" spans="2:39" s="254"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324"/>
      <c r="Z50" s="361"/>
      <c r="AA50" s="239"/>
      <c r="AB50" s="417"/>
      <c r="AC50" s="239"/>
      <c r="AD50" s="239"/>
      <c r="AE50" s="239"/>
      <c r="AF50" s="239"/>
      <c r="AG50" s="239"/>
    </row>
    <row r="51" spans="2:39" s="254"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324"/>
      <c r="Z51" s="361"/>
      <c r="AA51" s="239"/>
      <c r="AB51" s="417"/>
      <c r="AC51" s="239"/>
      <c r="AD51" s="239"/>
      <c r="AE51" s="239"/>
      <c r="AF51" s="239"/>
      <c r="AG51" s="239"/>
    </row>
    <row r="52" spans="2:39"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282"/>
      <c r="Z52" s="366"/>
      <c r="AA52" s="223"/>
      <c r="AB52" s="246"/>
      <c r="AC52" s="223"/>
      <c r="AD52" s="223"/>
      <c r="AE52" s="223"/>
      <c r="AF52" s="236"/>
      <c r="AG52" s="236"/>
    </row>
    <row r="53" spans="2:39"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282"/>
      <c r="Z53" s="366"/>
      <c r="AA53" s="223"/>
      <c r="AB53" s="246"/>
      <c r="AC53" s="223"/>
      <c r="AD53" s="223"/>
      <c r="AE53" s="223"/>
      <c r="AF53" s="236"/>
      <c r="AG53" s="236"/>
    </row>
  </sheetData>
  <sheetProtection algorithmName="SHA-512" hashValue="CwrA2AaS6kBn/mKxodUNyH2vRZ7SYFMiWjQKBQ1HseP6hr1IiRoBv47hhOTpz4TrSIM84PfLgWE710CgYIfw9w==" saltValue="ajYD+XvbR9ZRjiPuCH4uCg==" spinCount="100000" sheet="1" objects="1" scenarios="1"/>
  <customSheetViews>
    <customSheetView guid="{22DB5202-71BE-11D3-B97D-005004335D92}" showGridLines="0" zeroValues="0" hiddenColumns="1" showRuler="0" topLeftCell="B1">
      <pane ySplit="12" topLeftCell="A13" activePane="bottomLeft" state="frozen"/>
      <selection pane="bottomLeft" activeCell="J52" sqref="J52"/>
      <pageMargins left="0.35433070866141736" right="0.23622047244094491" top="0.47244094488188981" bottom="0.23622047244094491" header="0.31496062992125984" footer="0.15748031496062992"/>
      <pageSetup paperSize="9" orientation="portrait" horizontalDpi="4294967292" verticalDpi="0" r:id="rId1"/>
      <headerFooter alignWithMargins="0"/>
    </customSheetView>
  </customSheetViews>
  <mergeCells count="178">
    <mergeCell ref="W47:X47"/>
    <mergeCell ref="AL46:AM46"/>
    <mergeCell ref="Q41:R41"/>
    <mergeCell ref="W48:X48"/>
    <mergeCell ref="W49:X49"/>
    <mergeCell ref="U44:V44"/>
    <mergeCell ref="W44:X44"/>
    <mergeCell ref="U41:V41"/>
    <mergeCell ref="W41:X41"/>
    <mergeCell ref="Q42:R42"/>
    <mergeCell ref="Q43:R43"/>
    <mergeCell ref="K46:L46"/>
    <mergeCell ref="N46:O46"/>
    <mergeCell ref="S46:T46"/>
    <mergeCell ref="W46:X46"/>
    <mergeCell ref="AF44:AG44"/>
    <mergeCell ref="S43:T43"/>
    <mergeCell ref="K44:L44"/>
    <mergeCell ref="N44:O44"/>
    <mergeCell ref="Q44:R44"/>
    <mergeCell ref="S44:T44"/>
    <mergeCell ref="Q40:R40"/>
    <mergeCell ref="U43:V43"/>
    <mergeCell ref="W43:X43"/>
    <mergeCell ref="AF41:AG41"/>
    <mergeCell ref="S42:T42"/>
    <mergeCell ref="U42:V42"/>
    <mergeCell ref="W42:X42"/>
    <mergeCell ref="AF42:AG42"/>
    <mergeCell ref="S41:T41"/>
    <mergeCell ref="AF43:AG43"/>
    <mergeCell ref="S40:T40"/>
    <mergeCell ref="U40:V40"/>
    <mergeCell ref="W40:X40"/>
    <mergeCell ref="AF40:AG40"/>
    <mergeCell ref="Q36:R36"/>
    <mergeCell ref="Q37:R37"/>
    <mergeCell ref="U39:V39"/>
    <mergeCell ref="W39:X39"/>
    <mergeCell ref="S38:T38"/>
    <mergeCell ref="S36:T36"/>
    <mergeCell ref="U36:V36"/>
    <mergeCell ref="W36:X36"/>
    <mergeCell ref="AF36:AG36"/>
    <mergeCell ref="AF38:AG38"/>
    <mergeCell ref="S37:T37"/>
    <mergeCell ref="U38:V38"/>
    <mergeCell ref="W38:X38"/>
    <mergeCell ref="U37:V37"/>
    <mergeCell ref="W37:X37"/>
    <mergeCell ref="Q38:R38"/>
    <mergeCell ref="Q39:R39"/>
    <mergeCell ref="AF37:AG37"/>
    <mergeCell ref="AF39:AG39"/>
    <mergeCell ref="S39:T39"/>
    <mergeCell ref="Q32:R32"/>
    <mergeCell ref="Q33:R33"/>
    <mergeCell ref="U35:V35"/>
    <mergeCell ref="W35:X35"/>
    <mergeCell ref="S34:T34"/>
    <mergeCell ref="S32:T32"/>
    <mergeCell ref="U32:V32"/>
    <mergeCell ref="W32:X32"/>
    <mergeCell ref="AF32:AG32"/>
    <mergeCell ref="AF34:AG34"/>
    <mergeCell ref="S33:T33"/>
    <mergeCell ref="U34:V34"/>
    <mergeCell ref="W34:X34"/>
    <mergeCell ref="U33:V33"/>
    <mergeCell ref="W33:X33"/>
    <mergeCell ref="Q34:R34"/>
    <mergeCell ref="Q35:R35"/>
    <mergeCell ref="AF33:AG33"/>
    <mergeCell ref="AF35:AG35"/>
    <mergeCell ref="S35:T35"/>
    <mergeCell ref="Q28:R28"/>
    <mergeCell ref="Q29:R29"/>
    <mergeCell ref="U31:V31"/>
    <mergeCell ref="W31:X31"/>
    <mergeCell ref="S30:T30"/>
    <mergeCell ref="S28:T28"/>
    <mergeCell ref="U28:V28"/>
    <mergeCell ref="W28:X28"/>
    <mergeCell ref="AF28:AG28"/>
    <mergeCell ref="AF30:AG30"/>
    <mergeCell ref="S29:T29"/>
    <mergeCell ref="U30:V30"/>
    <mergeCell ref="W30:X30"/>
    <mergeCell ref="U29:V29"/>
    <mergeCell ref="W29:X29"/>
    <mergeCell ref="Q30:R30"/>
    <mergeCell ref="Q31:R31"/>
    <mergeCell ref="AF29:AG29"/>
    <mergeCell ref="AF31:AG31"/>
    <mergeCell ref="S31:T31"/>
    <mergeCell ref="AF26:AG26"/>
    <mergeCell ref="S25:T25"/>
    <mergeCell ref="U26:V26"/>
    <mergeCell ref="W26:X26"/>
    <mergeCell ref="U25:V25"/>
    <mergeCell ref="W25:X25"/>
    <mergeCell ref="Q27:R27"/>
    <mergeCell ref="AF25:AG25"/>
    <mergeCell ref="AF27:AG27"/>
    <mergeCell ref="S27:T27"/>
    <mergeCell ref="Q24:R24"/>
    <mergeCell ref="Q25:R25"/>
    <mergeCell ref="U27:V27"/>
    <mergeCell ref="W27:X27"/>
    <mergeCell ref="S26:T26"/>
    <mergeCell ref="W24:X24"/>
    <mergeCell ref="Q26:R26"/>
    <mergeCell ref="W23:X23"/>
    <mergeCell ref="S22:T22"/>
    <mergeCell ref="S24:T24"/>
    <mergeCell ref="U24:V24"/>
    <mergeCell ref="Q21:R21"/>
    <mergeCell ref="U23:V23"/>
    <mergeCell ref="Q22:R22"/>
    <mergeCell ref="Q23:R23"/>
    <mergeCell ref="Q20:R20"/>
    <mergeCell ref="W22:X22"/>
    <mergeCell ref="U21:V21"/>
    <mergeCell ref="W21:X21"/>
    <mergeCell ref="S20:T20"/>
    <mergeCell ref="U20:V20"/>
    <mergeCell ref="W20:X20"/>
    <mergeCell ref="AF24:AG24"/>
    <mergeCell ref="AF22:AG22"/>
    <mergeCell ref="S21:T21"/>
    <mergeCell ref="U22:V22"/>
    <mergeCell ref="AF20:AG20"/>
    <mergeCell ref="AF21:AG21"/>
    <mergeCell ref="AF23:AG23"/>
    <mergeCell ref="S23:T23"/>
    <mergeCell ref="AF18:AG18"/>
    <mergeCell ref="U15:V15"/>
    <mergeCell ref="W15:X15"/>
    <mergeCell ref="AF17:AG17"/>
    <mergeCell ref="AF19:AG19"/>
    <mergeCell ref="U18:V18"/>
    <mergeCell ref="W18:X18"/>
    <mergeCell ref="Q17:R17"/>
    <mergeCell ref="U19:V19"/>
    <mergeCell ref="W19:X19"/>
    <mergeCell ref="S18:T18"/>
    <mergeCell ref="U17:V17"/>
    <mergeCell ref="W17:X17"/>
    <mergeCell ref="S17:T17"/>
    <mergeCell ref="Q18:R18"/>
    <mergeCell ref="Q19:R19"/>
    <mergeCell ref="S19:T19"/>
    <mergeCell ref="Q15:R15"/>
    <mergeCell ref="AF15:AG15"/>
    <mergeCell ref="S16:T16"/>
    <mergeCell ref="U16:V16"/>
    <mergeCell ref="W16:X16"/>
    <mergeCell ref="AF16:AG16"/>
    <mergeCell ref="S15:T15"/>
    <mergeCell ref="Q16:R16"/>
    <mergeCell ref="AF13:AG13"/>
    <mergeCell ref="U14:V14"/>
    <mergeCell ref="W14:X14"/>
    <mergeCell ref="AF14:AG14"/>
    <mergeCell ref="H8:L8"/>
    <mergeCell ref="Q13:R13"/>
    <mergeCell ref="S14:T14"/>
    <mergeCell ref="S13:T13"/>
    <mergeCell ref="Q14:R14"/>
    <mergeCell ref="M5:O5"/>
    <mergeCell ref="U13:V13"/>
    <mergeCell ref="W13:X13"/>
    <mergeCell ref="H5:L5"/>
    <mergeCell ref="H6:L6"/>
    <mergeCell ref="H7:L7"/>
    <mergeCell ref="Q11:R11"/>
    <mergeCell ref="U11:V11"/>
    <mergeCell ref="W11:X11"/>
  </mergeCells>
  <conditionalFormatting sqref="B13:B43">
    <cfRule type="expression" dxfId="89" priority="1" stopIfTrue="1">
      <formula>WEEKDAY(C13)=7</formula>
    </cfRule>
    <cfRule type="expression" dxfId="88" priority="2" stopIfTrue="1">
      <formula>WEEKDAY(C13)=1</formula>
    </cfRule>
  </conditionalFormatting>
  <conditionalFormatting sqref="C13:C43">
    <cfRule type="expression" dxfId="87" priority="3" stopIfTrue="1">
      <formula>WEEKDAY(C13)=7</formula>
    </cfRule>
    <cfRule type="expression" dxfId="86" priority="4" stopIfTrue="1">
      <formula>WEEKDAY(C13)=1</formula>
    </cfRule>
  </conditionalFormatting>
  <conditionalFormatting sqref="D13:D43">
    <cfRule type="expression" dxfId="85" priority="5" stopIfTrue="1">
      <formula>WEEKDAY(C13)=7</formula>
    </cfRule>
    <cfRule type="expression" dxfId="84" priority="6" stopIfTrue="1">
      <formula>WEEKDAY(C13)=1</formula>
    </cfRule>
  </conditionalFormatting>
  <conditionalFormatting sqref="U13:U43 W13:W43 S13:S43 E13:Q43">
    <cfRule type="expression" dxfId="83" priority="7" stopIfTrue="1">
      <formula>WEEKDAY($C13)=7</formula>
    </cfRule>
    <cfRule type="expression" dxfId="82" priority="8" stopIfTrue="1">
      <formula>WEEKDAY($C13)=1</formula>
    </cfRule>
  </conditionalFormatting>
  <pageMargins left="0" right="0" top="0" bottom="0" header="0" footer="0"/>
  <pageSetup paperSize="9" scale="60"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fitToPage="1"/>
  </sheetPr>
  <dimension ref="A1:AW53"/>
  <sheetViews>
    <sheetView showGridLines="0" showRowColHeaders="0" showZeros="0" topLeftCell="B1" zoomScale="85" zoomScaleNormal="85" workbookViewId="0">
      <pane ySplit="12" topLeftCell="A13" activePane="bottomLeft" state="frozen"/>
      <selection activeCell="D8" sqref="D8"/>
      <selection pane="bottomLeft" activeCell="H15" sqref="H15"/>
    </sheetView>
  </sheetViews>
  <sheetFormatPr baseColWidth="10" defaultColWidth="11.453125" defaultRowHeight="12.5" x14ac:dyDescent="0.25"/>
  <cols>
    <col min="1" max="1" width="1.26953125" style="216" hidden="1" customWidth="1"/>
    <col min="2" max="2" width="3.26953125" style="216" customWidth="1"/>
    <col min="3" max="3" width="1.26953125" style="216" customWidth="1"/>
    <col min="4" max="4" width="3.81640625" style="216" customWidth="1"/>
    <col min="5" max="7" width="3.7265625" style="216" customWidth="1"/>
    <col min="8" max="8" width="100.54296875" style="216" customWidth="1"/>
    <col min="9" max="9" width="1.7265625" style="216" customWidth="1"/>
    <col min="10" max="10" width="6" style="216" customWidth="1"/>
    <col min="11" max="12" width="6.26953125" style="216" customWidth="1"/>
    <col min="13" max="14" width="8.7265625" style="216" customWidth="1"/>
    <col min="15" max="15" width="6.26953125" style="216" customWidth="1"/>
    <col min="16" max="16" width="1.7265625" style="216" customWidth="1"/>
    <col min="17" max="17" width="3.453125" style="222" customWidth="1"/>
    <col min="18" max="18" width="4.1796875" style="222" customWidth="1"/>
    <col min="19" max="24" width="4.1796875" style="216" customWidth="1"/>
    <col min="25" max="25" width="0.81640625" style="216" customWidth="1"/>
    <col min="26" max="26" width="8" style="261" customWidth="1"/>
    <col min="27" max="27" width="4.26953125" style="216" hidden="1" customWidth="1"/>
    <col min="28" max="28" width="5.7265625" style="262" hidden="1" customWidth="1"/>
    <col min="29" max="31" width="3.453125" style="216" hidden="1" customWidth="1"/>
    <col min="32" max="33" width="3.453125" style="222" hidden="1" customWidth="1"/>
    <col min="34" max="34" width="3.1796875" style="216" hidden="1" customWidth="1"/>
    <col min="35" max="35" width="8.26953125" style="216" hidden="1" customWidth="1"/>
    <col min="36" max="47" width="11.453125" style="216" hidden="1" customWidth="1"/>
    <col min="48" max="48" width="11.54296875" style="216" hidden="1" customWidth="1"/>
    <col min="49" max="49" width="11.453125" style="216" hidden="1" customWidth="1"/>
    <col min="50" max="50" width="11.54296875" style="216" customWidth="1"/>
    <col min="51" max="16384" width="11.453125" style="216"/>
  </cols>
  <sheetData>
    <row r="1" spans="2:49" ht="6" customHeight="1" x14ac:dyDescent="0.25">
      <c r="B1" s="312"/>
      <c r="C1" s="286"/>
      <c r="D1" s="286"/>
      <c r="E1" s="286"/>
      <c r="F1" s="286"/>
      <c r="G1" s="286"/>
      <c r="H1" s="286"/>
      <c r="I1" s="286"/>
      <c r="J1" s="286"/>
      <c r="K1" s="286"/>
      <c r="L1" s="286"/>
      <c r="M1" s="286"/>
      <c r="N1" s="286"/>
      <c r="O1" s="286"/>
      <c r="P1" s="286"/>
      <c r="Q1" s="313"/>
      <c r="R1" s="313"/>
      <c r="S1" s="286"/>
      <c r="T1" s="286"/>
      <c r="U1" s="286"/>
      <c r="V1" s="286"/>
      <c r="W1" s="286"/>
      <c r="X1" s="411"/>
      <c r="Y1" s="379"/>
      <c r="Z1" s="380"/>
      <c r="AA1" s="212"/>
      <c r="AB1" s="214"/>
      <c r="AC1" s="212"/>
      <c r="AD1" s="212"/>
      <c r="AE1" s="212"/>
      <c r="AF1" s="215"/>
      <c r="AG1" s="215"/>
    </row>
    <row r="2" spans="2:49" ht="17.25" customHeight="1" x14ac:dyDescent="0.4">
      <c r="B2" s="264" t="s">
        <v>23</v>
      </c>
      <c r="C2" s="265"/>
      <c r="D2" s="266"/>
      <c r="E2" s="266"/>
      <c r="F2" s="266"/>
      <c r="G2" s="266"/>
      <c r="H2" s="266"/>
      <c r="I2" s="266"/>
      <c r="J2" s="266"/>
      <c r="K2" s="266"/>
      <c r="L2" s="266"/>
      <c r="M2" s="266"/>
      <c r="N2" s="266"/>
      <c r="O2" s="266"/>
      <c r="P2" s="267"/>
      <c r="Q2" s="268" t="str">
        <f>Persönliche_Daten!F10&amp;" "&amp;Persönliche_Daten!F2</f>
        <v>März 2026</v>
      </c>
      <c r="R2" s="269"/>
      <c r="S2" s="270"/>
      <c r="T2" s="270"/>
      <c r="U2" s="270"/>
      <c r="V2" s="270"/>
      <c r="W2" s="270"/>
      <c r="X2" s="271"/>
      <c r="Y2" s="374"/>
      <c r="Z2" s="375"/>
      <c r="AA2" s="217"/>
      <c r="AB2" s="219"/>
      <c r="AC2" s="220"/>
      <c r="AD2" s="220"/>
      <c r="AE2" s="220"/>
      <c r="AF2" s="221"/>
      <c r="AG2" s="221"/>
    </row>
    <row r="3" spans="2:49"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379"/>
      <c r="Z3" s="380"/>
      <c r="AA3" s="212"/>
      <c r="AB3" s="214"/>
      <c r="AC3" s="212"/>
      <c r="AD3" s="212"/>
      <c r="AE3" s="212"/>
      <c r="AF3" s="215"/>
      <c r="AG3" s="215"/>
    </row>
    <row r="4" spans="2:49"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379"/>
      <c r="Z4" s="380"/>
      <c r="AA4" s="212"/>
      <c r="AB4" s="214"/>
      <c r="AC4" s="212"/>
      <c r="AD4" s="212"/>
      <c r="AE4" s="212"/>
      <c r="AF4" s="215"/>
      <c r="AG4" s="215"/>
    </row>
    <row r="5" spans="2:49"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379"/>
      <c r="Z5" s="380"/>
      <c r="AA5" s="212"/>
      <c r="AB5" s="214"/>
      <c r="AC5" s="212"/>
      <c r="AD5" s="212"/>
      <c r="AE5" s="212"/>
      <c r="AF5" s="215"/>
      <c r="AG5" s="224"/>
    </row>
    <row r="6" spans="2:49"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384"/>
      <c r="Z6" s="385"/>
      <c r="AA6" s="225"/>
      <c r="AB6" s="227"/>
      <c r="AC6" s="225"/>
      <c r="AD6" s="225"/>
      <c r="AE6" s="225"/>
      <c r="AF6" s="225"/>
      <c r="AG6" s="228"/>
    </row>
    <row r="7" spans="2:49"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388"/>
      <c r="Z7" s="389"/>
      <c r="AA7" s="229"/>
      <c r="AB7" s="231"/>
      <c r="AC7" s="229"/>
      <c r="AD7" s="229"/>
      <c r="AE7" s="229"/>
      <c r="AF7" s="232"/>
      <c r="AG7" s="229"/>
    </row>
    <row r="8" spans="2:49" ht="15" customHeight="1" x14ac:dyDescent="0.25">
      <c r="B8" s="288" t="s">
        <v>15</v>
      </c>
      <c r="C8" s="289"/>
      <c r="D8" s="290"/>
      <c r="E8" s="290"/>
      <c r="F8" s="290"/>
      <c r="G8" s="290"/>
      <c r="H8" s="480">
        <f>Persönliche_Daten!D10</f>
        <v>0</v>
      </c>
      <c r="I8" s="481"/>
      <c r="J8" s="481"/>
      <c r="K8" s="481"/>
      <c r="L8" s="481"/>
      <c r="M8" s="207"/>
      <c r="N8" s="304" t="s">
        <v>37</v>
      </c>
      <c r="O8" s="305">
        <f>Jahresübersicht!H13</f>
        <v>0</v>
      </c>
      <c r="P8" s="282"/>
      <c r="Q8" s="301" t="s">
        <v>24</v>
      </c>
      <c r="R8" s="306">
        <f>Persönliche_Daten!G10</f>
        <v>0</v>
      </c>
      <c r="S8" s="306">
        <f>Persönliche_Daten!H10</f>
        <v>0</v>
      </c>
      <c r="T8" s="306">
        <f>Persönliche_Daten!I10</f>
        <v>0</v>
      </c>
      <c r="U8" s="306">
        <f>Persönliche_Daten!J10</f>
        <v>0</v>
      </c>
      <c r="V8" s="306">
        <f>Persönliche_Daten!K10</f>
        <v>0</v>
      </c>
      <c r="W8" s="306">
        <f>Persönliche_Daten!L10</f>
        <v>0</v>
      </c>
      <c r="X8" s="307">
        <f>Persönliche_Daten!M10</f>
        <v>0</v>
      </c>
      <c r="Y8" s="392"/>
      <c r="Z8" s="393"/>
      <c r="AA8" s="233"/>
      <c r="AB8" s="235"/>
      <c r="AC8" s="233"/>
      <c r="AD8" s="233"/>
      <c r="AE8" s="233"/>
      <c r="AF8" s="232"/>
      <c r="AG8" s="233"/>
    </row>
    <row r="9" spans="2:49"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379"/>
      <c r="Z9" s="380"/>
      <c r="AA9" s="212"/>
      <c r="AB9" s="214"/>
      <c r="AC9" s="212"/>
      <c r="AD9" s="212"/>
      <c r="AE9" s="212"/>
      <c r="AF9" s="215"/>
      <c r="AG9" s="215"/>
    </row>
    <row r="10" spans="2:49"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382"/>
      <c r="Z10" s="395" t="s">
        <v>38</v>
      </c>
      <c r="AA10" s="215"/>
      <c r="AB10" s="238"/>
      <c r="AC10" s="215"/>
      <c r="AD10" s="215"/>
      <c r="AE10" s="215"/>
      <c r="AF10" s="215"/>
      <c r="AG10" s="215"/>
    </row>
    <row r="11" spans="2:49" ht="36.75" customHeight="1" x14ac:dyDescent="0.25">
      <c r="B11" s="315" t="s">
        <v>17</v>
      </c>
      <c r="C11" s="295"/>
      <c r="D11" s="296"/>
      <c r="E11" s="316" t="s">
        <v>10</v>
      </c>
      <c r="F11" s="316" t="s">
        <v>2</v>
      </c>
      <c r="G11" s="316" t="s">
        <v>25</v>
      </c>
      <c r="H11" s="317" t="s">
        <v>18</v>
      </c>
      <c r="I11" s="318"/>
      <c r="J11" s="319" t="s">
        <v>11</v>
      </c>
      <c r="K11" s="320" t="s">
        <v>12</v>
      </c>
      <c r="L11" s="321" t="s">
        <v>110</v>
      </c>
      <c r="M11" s="296" t="s">
        <v>11</v>
      </c>
      <c r="N11" s="322" t="s">
        <v>12</v>
      </c>
      <c r="O11" s="323" t="s">
        <v>110</v>
      </c>
      <c r="P11" s="324"/>
      <c r="Q11" s="490" t="s">
        <v>20</v>
      </c>
      <c r="R11" s="491"/>
      <c r="S11" s="296"/>
      <c r="T11" s="296" t="s">
        <v>21</v>
      </c>
      <c r="U11" s="476" t="s">
        <v>111</v>
      </c>
      <c r="V11" s="476"/>
      <c r="W11" s="476" t="s">
        <v>22</v>
      </c>
      <c r="X11" s="477"/>
      <c r="Y11" s="387"/>
      <c r="Z11" s="397" t="s">
        <v>39</v>
      </c>
      <c r="AA11" s="228"/>
      <c r="AB11" s="241"/>
      <c r="AC11" s="228"/>
      <c r="AD11" s="228"/>
      <c r="AE11" s="228"/>
      <c r="AF11" s="242"/>
      <c r="AG11" s="242"/>
      <c r="AM11" s="243" t="s">
        <v>100</v>
      </c>
      <c r="AQ11" s="216" t="s">
        <v>91</v>
      </c>
      <c r="AU11" s="216" t="s">
        <v>90</v>
      </c>
      <c r="AV11" s="244" t="s">
        <v>84</v>
      </c>
      <c r="AW11" s="216" t="s">
        <v>86</v>
      </c>
    </row>
    <row r="12" spans="2:49"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282"/>
      <c r="Z12" s="366">
        <f>Februar!W49</f>
        <v>0</v>
      </c>
      <c r="AA12" s="223"/>
      <c r="AB12" s="246" t="s">
        <v>2</v>
      </c>
      <c r="AC12" s="223"/>
      <c r="AD12" s="223"/>
      <c r="AE12" s="223"/>
      <c r="AF12" s="236"/>
      <c r="AG12" s="236"/>
      <c r="AI12" s="247"/>
      <c r="AN12" s="248" t="s">
        <v>81</v>
      </c>
      <c r="AO12" s="248" t="s">
        <v>82</v>
      </c>
      <c r="AP12" s="248" t="s">
        <v>83</v>
      </c>
      <c r="AQ12" s="248" t="s">
        <v>84</v>
      </c>
      <c r="AR12" s="249" t="s">
        <v>81</v>
      </c>
      <c r="AS12" s="249" t="s">
        <v>82</v>
      </c>
      <c r="AT12" s="249" t="s">
        <v>83</v>
      </c>
      <c r="AU12" s="248" t="s">
        <v>84</v>
      </c>
      <c r="AV12" s="250" t="s">
        <v>22</v>
      </c>
      <c r="AW12" s="216" t="s">
        <v>85</v>
      </c>
    </row>
    <row r="13" spans="2:49" s="254" customFormat="1" ht="21.75" customHeight="1" x14ac:dyDescent="0.25">
      <c r="B13" s="328">
        <f>Persönliche_Daten!AB7</f>
        <v>46082</v>
      </c>
      <c r="C13" s="329">
        <f>WEEKDAY(B13)</f>
        <v>1</v>
      </c>
      <c r="D13" s="330">
        <f>Persönliche_Daten!AB7</f>
        <v>46082</v>
      </c>
      <c r="E13" s="263" t="s">
        <v>108</v>
      </c>
      <c r="F13" s="31"/>
      <c r="G13" s="31"/>
      <c r="H13" s="32" t="s">
        <v>108</v>
      </c>
      <c r="I13" s="251"/>
      <c r="J13" s="34"/>
      <c r="K13" s="33"/>
      <c r="L13" s="340">
        <f>(K13-J13)*24</f>
        <v>0</v>
      </c>
      <c r="M13" s="34"/>
      <c r="N13" s="34"/>
      <c r="O13" s="340">
        <f>(N13-M13)*24</f>
        <v>0</v>
      </c>
      <c r="P13" s="410"/>
      <c r="Q13" s="473">
        <f>IF(AW13&gt;0,0,IF(D13=Persönliche_Daten!$D$24,Persönliche_Daten!$H$24,IF(D13=Persönliche_Daten!$D$26,Persönliche_Daten!$H$26,IF(C13=2,Persönliche_Daten!$G$10,IF(C13=3,Persönliche_Daten!$H$10,IF(C13=4,Persönliche_Daten!$I$10,IF(C13=5,Persönliche_Daten!$J$10,IF(C13=6,Persönliche_Daten!$K$10))))))+IF(C13=7,Persönliche_Daten!$L$10,IF(C13=1,Persönliche_Daten!$M$10,0))))</f>
        <v>0</v>
      </c>
      <c r="R13" s="474"/>
      <c r="S13" s="475">
        <f>IF(F13&gt;" ",0,IF(G13&gt;" ",0,IF(AV13&gt;10,10,ROUND(AV13-AM13,2))))</f>
        <v>0</v>
      </c>
      <c r="T13" s="474"/>
      <c r="U13" s="468">
        <f>IF(OR(Q13&gt;0,S13&lt;&gt;0),ROUND(S13-Q13,2),0)</f>
        <v>0</v>
      </c>
      <c r="V13" s="472"/>
      <c r="W13" s="468">
        <f>ROUND(U13,2)</f>
        <v>0</v>
      </c>
      <c r="X13" s="469"/>
      <c r="Y13" s="341"/>
      <c r="Z13" s="342">
        <f>Z12+U13</f>
        <v>0</v>
      </c>
      <c r="AA13" s="412"/>
      <c r="AB13" s="413">
        <f>IF(F13="x",1,0)</f>
        <v>0</v>
      </c>
      <c r="AC13" s="412"/>
      <c r="AD13" s="412"/>
      <c r="AE13" s="412"/>
      <c r="AF13" s="467"/>
      <c r="AG13" s="467"/>
      <c r="AH13" s="414"/>
      <c r="AI13" s="414"/>
      <c r="AJ13" s="412"/>
      <c r="AM13" s="254">
        <f>IF(AND(K13&gt;0,M13=K13),Persönliche_Daten!$AI$5,0)</f>
        <v>0</v>
      </c>
      <c r="AN13" s="254">
        <f>IF(L13&lt;6.01,L13,0)</f>
        <v>0</v>
      </c>
      <c r="AO13" s="254">
        <f>IF(AND(L13&gt;6,L13&lt;9.01),L13-Persönliche_Daten!$AG$5,0)</f>
        <v>0</v>
      </c>
      <c r="AP13" s="254">
        <f>IF(L13&gt;9,L13-Persönliche_Daten!$AH$5,0)</f>
        <v>0</v>
      </c>
      <c r="AQ13" s="254">
        <f>IF(AN13&gt;0,AN13,IF(AO13&gt;0,AO13,IF(AP13&gt;0,AP13,0)))</f>
        <v>0</v>
      </c>
      <c r="AR13" s="254">
        <f>IF(O13&lt;6.01,O13,0)</f>
        <v>0</v>
      </c>
      <c r="AS13" s="254">
        <f>IF(AND(O13&gt;6,O13&lt;9.01),O13-Persönliche_Daten!$AG$5,0)</f>
        <v>0</v>
      </c>
      <c r="AT13" s="254">
        <f>IF(O13&gt;9,O13-Persönliche_Daten!$AH$5,0)</f>
        <v>0</v>
      </c>
      <c r="AU13" s="254">
        <f>IF(AR13&gt;0,AR13,IF(AS13&gt;0,AS13,IF(AT13&gt;0,AT13,0)))</f>
        <v>0</v>
      </c>
      <c r="AV13" s="254">
        <f>AQ13+AU13</f>
        <v>0</v>
      </c>
      <c r="AW13" s="254">
        <f>IF(E13&gt;" ",1,IF(F13&gt;" ",1,IF(G13&gt;" ",1,0)))</f>
        <v>0</v>
      </c>
    </row>
    <row r="14" spans="2:49" s="254" customFormat="1" ht="21.75" customHeight="1" x14ac:dyDescent="0.25">
      <c r="B14" s="328">
        <f>B13+1</f>
        <v>46083</v>
      </c>
      <c r="C14" s="329">
        <f>WEEKDAY(B14)</f>
        <v>2</v>
      </c>
      <c r="D14" s="330">
        <f>D13+1</f>
        <v>46083</v>
      </c>
      <c r="E14" s="263" t="s">
        <v>108</v>
      </c>
      <c r="F14" s="31"/>
      <c r="G14" s="31"/>
      <c r="H14" s="32" t="s">
        <v>108</v>
      </c>
      <c r="I14" s="251"/>
      <c r="J14" s="33"/>
      <c r="K14" s="33"/>
      <c r="L14" s="340">
        <f t="shared" ref="L14:L43" si="0">(K14-J14)*24</f>
        <v>0</v>
      </c>
      <c r="M14" s="34"/>
      <c r="N14" s="34"/>
      <c r="O14" s="340">
        <f t="shared" ref="O14:O43" si="1">(N14-M14)*24</f>
        <v>0</v>
      </c>
      <c r="P14" s="410"/>
      <c r="Q14" s="473">
        <f>IF(AW14&gt;0,0,IF(D14=Persönliche_Daten!$D$24,Persönliche_Daten!$H$24,IF(D14=Persönliche_Daten!$D$26,Persönliche_Daten!$H$26,IF(C14=2,Persönliche_Daten!$G$10,IF(C14=3,Persönliche_Daten!$H$10,IF(C14=4,Persönliche_Daten!$I$10,IF(C14=5,Persönliche_Daten!$J$10,IF(C14=6,Persönliche_Daten!$K$10))))))+IF(C14=7,Persönliche_Daten!$L$10,IF(C14=1,Persönliche_Daten!$M$10,0))))</f>
        <v>0</v>
      </c>
      <c r="R14" s="474"/>
      <c r="S14" s="475">
        <f t="shared" ref="S14:S43" si="2">IF(F14&gt;" ",0,IF(G14&gt;" ",0,IF(AV14&gt;10,10,ROUND(AV14-AM14,2))))</f>
        <v>0</v>
      </c>
      <c r="T14" s="474"/>
      <c r="U14" s="468">
        <f t="shared" ref="U14:U43" si="3">IF(OR(Q14&gt;0,S14&lt;&gt;0),ROUND(S14-Q14,2),0)</f>
        <v>0</v>
      </c>
      <c r="V14" s="472"/>
      <c r="W14" s="468">
        <f>ROUND(U14+W13,2)</f>
        <v>0</v>
      </c>
      <c r="X14" s="469"/>
      <c r="Y14" s="341"/>
      <c r="Z14" s="342">
        <f>Z13+U14</f>
        <v>0</v>
      </c>
      <c r="AA14" s="412"/>
      <c r="AB14" s="413">
        <f t="shared" ref="AB14:AB43" si="4">IF(F14="x",1,0)</f>
        <v>0</v>
      </c>
      <c r="AC14" s="412"/>
      <c r="AD14" s="412"/>
      <c r="AE14" s="412"/>
      <c r="AF14" s="467"/>
      <c r="AG14" s="467"/>
      <c r="AH14" s="414"/>
      <c r="AI14" s="414"/>
      <c r="AJ14" s="412"/>
      <c r="AM14" s="254">
        <f>IF(AND(K14&gt;0,M14=K14),Persönliche_Daten!$AI$5,0)</f>
        <v>0</v>
      </c>
      <c r="AN14" s="254">
        <f t="shared" ref="AN14:AN43" si="5">IF(L14&lt;6.01,L14,0)</f>
        <v>0</v>
      </c>
      <c r="AO14" s="254">
        <f>IF(AND(L14&gt;6,L14&lt;9.01),L14-Persönliche_Daten!$AG$5,0)</f>
        <v>0</v>
      </c>
      <c r="AP14" s="254">
        <f>IF(L14&gt;9,L14-Persönliche_Daten!$AH$5,0)</f>
        <v>0</v>
      </c>
      <c r="AQ14" s="254">
        <f t="shared" ref="AQ14:AQ43" si="6">IF(AN14&gt;0,AN14,IF(AO14&gt;0,AO14,IF(AP14&gt;0,AP14,0)))</f>
        <v>0</v>
      </c>
      <c r="AR14" s="254">
        <f t="shared" ref="AR14:AR43" si="7">IF(O14&lt;6.01,O14,0)</f>
        <v>0</v>
      </c>
      <c r="AS14" s="254">
        <f>IF(AND(O14&gt;6,O14&lt;9.01),O14-Persönliche_Daten!$AG$5,0)</f>
        <v>0</v>
      </c>
      <c r="AT14" s="254">
        <f>IF(O14&gt;9,O14-Persönliche_Daten!$AH$5,0)</f>
        <v>0</v>
      </c>
      <c r="AU14" s="254">
        <f t="shared" ref="AU14:AU43" si="8">IF(AR14&gt;0,AR14,IF(AS14&gt;0,AS14,IF(AT14&gt;0,AT14,0)))</f>
        <v>0</v>
      </c>
      <c r="AV14" s="254">
        <f t="shared" ref="AV14:AV43" si="9">AQ14+AU14</f>
        <v>0</v>
      </c>
      <c r="AW14" s="254">
        <f t="shared" ref="AW14:AW43" si="10">IF(E14&gt;" ",1,IF(F14&gt;" ",1,IF(G14&gt;" ",1,0)))</f>
        <v>0</v>
      </c>
    </row>
    <row r="15" spans="2:49" s="254" customFormat="1" ht="21.75" customHeight="1" x14ac:dyDescent="0.25">
      <c r="B15" s="328">
        <f t="shared" ref="B15:B43" si="11">B14+1</f>
        <v>46084</v>
      </c>
      <c r="C15" s="329">
        <f t="shared" ref="C15:C43" si="12">WEEKDAY(B15)</f>
        <v>3</v>
      </c>
      <c r="D15" s="330">
        <f t="shared" ref="D15:D43" si="13">D14+1</f>
        <v>46084</v>
      </c>
      <c r="E15" s="263" t="s">
        <v>108</v>
      </c>
      <c r="F15" s="31"/>
      <c r="G15" s="31"/>
      <c r="H15" s="32"/>
      <c r="I15" s="251"/>
      <c r="J15" s="33"/>
      <c r="K15" s="33"/>
      <c r="L15" s="340">
        <f t="shared" si="0"/>
        <v>0</v>
      </c>
      <c r="M15" s="34"/>
      <c r="N15" s="34"/>
      <c r="O15" s="340">
        <f t="shared" si="1"/>
        <v>0</v>
      </c>
      <c r="P15" s="410"/>
      <c r="Q15" s="473">
        <f>IF(AW15&gt;0,0,IF(D15=Persönliche_Daten!$D$24,Persönliche_Daten!$H$24,IF(D15=Persönliche_Daten!$D$26,Persönliche_Daten!$H$26,IF(C15=2,Persönliche_Daten!$G$10,IF(C15=3,Persönliche_Daten!$H$10,IF(C15=4,Persönliche_Daten!$I$10,IF(C15=5,Persönliche_Daten!$J$10,IF(C15=6,Persönliche_Daten!$K$10))))))+IF(C15=7,Persönliche_Daten!$L$10,IF(C15=1,Persönliche_Daten!$M$10,0))))</f>
        <v>0</v>
      </c>
      <c r="R15" s="474"/>
      <c r="S15" s="475">
        <f t="shared" si="2"/>
        <v>0</v>
      </c>
      <c r="T15" s="474"/>
      <c r="U15" s="468">
        <f t="shared" si="3"/>
        <v>0</v>
      </c>
      <c r="V15" s="472"/>
      <c r="W15" s="468">
        <f t="shared" ref="W15:W43" si="14">ROUND(U15+W14,2)</f>
        <v>0</v>
      </c>
      <c r="X15" s="469"/>
      <c r="Y15" s="341"/>
      <c r="Z15" s="342">
        <f t="shared" ref="Z15:Z43" si="15">Z14+U15</f>
        <v>0</v>
      </c>
      <c r="AA15" s="412"/>
      <c r="AB15" s="413">
        <f t="shared" si="4"/>
        <v>0</v>
      </c>
      <c r="AC15" s="412"/>
      <c r="AD15" s="412"/>
      <c r="AE15" s="412"/>
      <c r="AF15" s="467"/>
      <c r="AG15" s="467"/>
      <c r="AH15" s="414"/>
      <c r="AI15" s="414"/>
      <c r="AM15" s="254">
        <f>IF(AND(K15&gt;0,M15=K15),Persönliche_Daten!$AI$5,0)</f>
        <v>0</v>
      </c>
      <c r="AN15" s="254">
        <f t="shared" si="5"/>
        <v>0</v>
      </c>
      <c r="AO15" s="254">
        <f>IF(AND(L15&gt;6,L15&lt;9.01),L15-Persönliche_Daten!$AG$5,0)</f>
        <v>0</v>
      </c>
      <c r="AP15" s="254">
        <f>IF(L15&gt;9,L15-Persönliche_Daten!$AH$5,0)</f>
        <v>0</v>
      </c>
      <c r="AQ15" s="254">
        <f t="shared" si="6"/>
        <v>0</v>
      </c>
      <c r="AR15" s="254">
        <f t="shared" si="7"/>
        <v>0</v>
      </c>
      <c r="AS15" s="254">
        <f>IF(AND(O15&gt;6,O15&lt;9.01),O15-Persönliche_Daten!$AG$5,0)</f>
        <v>0</v>
      </c>
      <c r="AT15" s="254">
        <f>IF(O15&gt;9,O15-Persönliche_Daten!$AH$5,0)</f>
        <v>0</v>
      </c>
      <c r="AU15" s="254">
        <f t="shared" si="8"/>
        <v>0</v>
      </c>
      <c r="AV15" s="254">
        <f t="shared" si="9"/>
        <v>0</v>
      </c>
      <c r="AW15" s="254">
        <f t="shared" si="10"/>
        <v>0</v>
      </c>
    </row>
    <row r="16" spans="2:49" s="254" customFormat="1" ht="21.75" customHeight="1" x14ac:dyDescent="0.25">
      <c r="B16" s="328">
        <f t="shared" si="11"/>
        <v>46085</v>
      </c>
      <c r="C16" s="329">
        <f t="shared" si="12"/>
        <v>4</v>
      </c>
      <c r="D16" s="330">
        <f t="shared" si="13"/>
        <v>46085</v>
      </c>
      <c r="E16" s="263" t="s">
        <v>108</v>
      </c>
      <c r="F16" s="31"/>
      <c r="G16" s="31"/>
      <c r="H16" s="32"/>
      <c r="I16" s="251"/>
      <c r="J16" s="33"/>
      <c r="K16" s="33"/>
      <c r="L16" s="340">
        <f t="shared" si="0"/>
        <v>0</v>
      </c>
      <c r="M16" s="34"/>
      <c r="N16" s="34"/>
      <c r="O16" s="340">
        <f t="shared" si="1"/>
        <v>0</v>
      </c>
      <c r="P16" s="410"/>
      <c r="Q16" s="473">
        <f>IF(AW16&gt;0,0,IF(D16=Persönliche_Daten!$D$24,Persönliche_Daten!$H$24,IF(D16=Persönliche_Daten!$D$26,Persönliche_Daten!$H$26,IF(C16=2,Persönliche_Daten!$G$10,IF(C16=3,Persönliche_Daten!$H$10,IF(C16=4,Persönliche_Daten!$I$10,IF(C16=5,Persönliche_Daten!$J$10,IF(C16=6,Persönliche_Daten!$K$10))))))+IF(C16=7,Persönliche_Daten!$L$10,IF(C16=1,Persönliche_Daten!$M$10,0))))</f>
        <v>0</v>
      </c>
      <c r="R16" s="474"/>
      <c r="S16" s="475">
        <f t="shared" si="2"/>
        <v>0</v>
      </c>
      <c r="T16" s="474"/>
      <c r="U16" s="468">
        <f t="shared" si="3"/>
        <v>0</v>
      </c>
      <c r="V16" s="472"/>
      <c r="W16" s="468">
        <f t="shared" si="14"/>
        <v>0</v>
      </c>
      <c r="X16" s="469"/>
      <c r="Y16" s="341"/>
      <c r="Z16" s="342">
        <f t="shared" si="15"/>
        <v>0</v>
      </c>
      <c r="AA16" s="412"/>
      <c r="AB16" s="413">
        <f t="shared" si="4"/>
        <v>0</v>
      </c>
      <c r="AC16" s="412"/>
      <c r="AD16" s="412"/>
      <c r="AE16" s="412"/>
      <c r="AF16" s="467"/>
      <c r="AG16" s="467"/>
      <c r="AH16" s="414"/>
      <c r="AI16" s="414"/>
      <c r="AM16" s="254">
        <f>IF(AND(K16&gt;0,M16=K16),Persönliche_Daten!$AI$5,0)</f>
        <v>0</v>
      </c>
      <c r="AN16" s="254">
        <f t="shared" si="5"/>
        <v>0</v>
      </c>
      <c r="AO16" s="254">
        <f>IF(AND(L16&gt;6,L16&lt;9.01),L16-Persönliche_Daten!$AG$5,0)</f>
        <v>0</v>
      </c>
      <c r="AP16" s="254">
        <f>IF(L16&gt;9,L16-Persönliche_Daten!$AH$5,0)</f>
        <v>0</v>
      </c>
      <c r="AQ16" s="254">
        <f t="shared" si="6"/>
        <v>0</v>
      </c>
      <c r="AR16" s="254">
        <f t="shared" si="7"/>
        <v>0</v>
      </c>
      <c r="AS16" s="254">
        <f>IF(AND(O16&gt;6,O16&lt;9.01),O16-Persönliche_Daten!$AG$5,0)</f>
        <v>0</v>
      </c>
      <c r="AT16" s="254">
        <f>IF(O16&gt;9,O16-Persönliche_Daten!$AH$5,0)</f>
        <v>0</v>
      </c>
      <c r="AU16" s="254">
        <f t="shared" si="8"/>
        <v>0</v>
      </c>
      <c r="AV16" s="254">
        <f t="shared" si="9"/>
        <v>0</v>
      </c>
      <c r="AW16" s="254">
        <f t="shared" si="10"/>
        <v>0</v>
      </c>
    </row>
    <row r="17" spans="2:49" s="254" customFormat="1" ht="21.75" customHeight="1" x14ac:dyDescent="0.25">
      <c r="B17" s="328">
        <f t="shared" si="11"/>
        <v>46086</v>
      </c>
      <c r="C17" s="329">
        <f t="shared" si="12"/>
        <v>5</v>
      </c>
      <c r="D17" s="330">
        <f t="shared" si="13"/>
        <v>46086</v>
      </c>
      <c r="E17" s="263" t="s">
        <v>108</v>
      </c>
      <c r="F17" s="31"/>
      <c r="G17" s="31"/>
      <c r="H17" s="32"/>
      <c r="I17" s="251"/>
      <c r="J17" s="33"/>
      <c r="K17" s="33"/>
      <c r="L17" s="340">
        <f t="shared" si="0"/>
        <v>0</v>
      </c>
      <c r="M17" s="34"/>
      <c r="N17" s="34"/>
      <c r="O17" s="340">
        <f t="shared" si="1"/>
        <v>0</v>
      </c>
      <c r="P17" s="410"/>
      <c r="Q17" s="473">
        <f>IF(AW17&gt;0,0,IF(D17=Persönliche_Daten!$D$24,Persönliche_Daten!$H$24,IF(D17=Persönliche_Daten!$D$26,Persönliche_Daten!$H$26,IF(C17=2,Persönliche_Daten!$G$10,IF(C17=3,Persönliche_Daten!$H$10,IF(C17=4,Persönliche_Daten!$I$10,IF(C17=5,Persönliche_Daten!$J$10,IF(C17=6,Persönliche_Daten!$K$10))))))+IF(C17=7,Persönliche_Daten!$L$10,IF(C17=1,Persönliche_Daten!$M$10,0))))</f>
        <v>0</v>
      </c>
      <c r="R17" s="474"/>
      <c r="S17" s="475">
        <f t="shared" si="2"/>
        <v>0</v>
      </c>
      <c r="T17" s="474"/>
      <c r="U17" s="468">
        <f t="shared" si="3"/>
        <v>0</v>
      </c>
      <c r="V17" s="472"/>
      <c r="W17" s="468">
        <f t="shared" si="14"/>
        <v>0</v>
      </c>
      <c r="X17" s="469"/>
      <c r="Y17" s="341"/>
      <c r="Z17" s="342">
        <f t="shared" si="15"/>
        <v>0</v>
      </c>
      <c r="AA17" s="412"/>
      <c r="AB17" s="413">
        <f t="shared" si="4"/>
        <v>0</v>
      </c>
      <c r="AC17" s="412"/>
      <c r="AD17" s="412"/>
      <c r="AE17" s="412"/>
      <c r="AF17" s="467"/>
      <c r="AG17" s="467"/>
      <c r="AH17" s="414"/>
      <c r="AI17" s="414"/>
      <c r="AM17" s="254">
        <f>IF(AND(K17&gt;0,M17=K17),Persönliche_Daten!$AI$5,0)</f>
        <v>0</v>
      </c>
      <c r="AN17" s="254">
        <f t="shared" si="5"/>
        <v>0</v>
      </c>
      <c r="AO17" s="254">
        <f>IF(AND(L17&gt;6,L17&lt;9.01),L17-Persönliche_Daten!$AG$5,0)</f>
        <v>0</v>
      </c>
      <c r="AP17" s="254">
        <f>IF(L17&gt;9,L17-Persönliche_Daten!$AH$5,0)</f>
        <v>0</v>
      </c>
      <c r="AQ17" s="254">
        <f t="shared" si="6"/>
        <v>0</v>
      </c>
      <c r="AR17" s="254">
        <f t="shared" si="7"/>
        <v>0</v>
      </c>
      <c r="AS17" s="254">
        <f>IF(AND(O17&gt;6,O17&lt;9.01),O17-Persönliche_Daten!$AG$5,0)</f>
        <v>0</v>
      </c>
      <c r="AT17" s="254">
        <f>IF(O17&gt;9,O17-Persönliche_Daten!$AH$5,0)</f>
        <v>0</v>
      </c>
      <c r="AU17" s="254">
        <f t="shared" si="8"/>
        <v>0</v>
      </c>
      <c r="AV17" s="254">
        <f t="shared" si="9"/>
        <v>0</v>
      </c>
      <c r="AW17" s="254">
        <f t="shared" si="10"/>
        <v>0</v>
      </c>
    </row>
    <row r="18" spans="2:49" s="254" customFormat="1" ht="21.75" customHeight="1" x14ac:dyDescent="0.25">
      <c r="B18" s="328">
        <f t="shared" si="11"/>
        <v>46087</v>
      </c>
      <c r="C18" s="329">
        <f t="shared" si="12"/>
        <v>6</v>
      </c>
      <c r="D18" s="330">
        <f t="shared" si="13"/>
        <v>46087</v>
      </c>
      <c r="E18" s="263" t="s">
        <v>108</v>
      </c>
      <c r="F18" s="31"/>
      <c r="G18" s="31"/>
      <c r="H18" s="32" t="s">
        <v>108</v>
      </c>
      <c r="I18" s="251"/>
      <c r="J18" s="33"/>
      <c r="K18" s="33"/>
      <c r="L18" s="340">
        <f t="shared" si="0"/>
        <v>0</v>
      </c>
      <c r="M18" s="34"/>
      <c r="N18" s="34"/>
      <c r="O18" s="340">
        <f t="shared" si="1"/>
        <v>0</v>
      </c>
      <c r="P18" s="410"/>
      <c r="Q18" s="473">
        <f>IF(AW18&gt;0,0,IF(D18=Persönliche_Daten!$D$24,Persönliche_Daten!$H$24,IF(D18=Persönliche_Daten!$D$26,Persönliche_Daten!$H$26,IF(C18=2,Persönliche_Daten!$G$10,IF(C18=3,Persönliche_Daten!$H$10,IF(C18=4,Persönliche_Daten!$I$10,IF(C18=5,Persönliche_Daten!$J$10,IF(C18=6,Persönliche_Daten!$K$10))))))+IF(C18=7,Persönliche_Daten!$L$10,IF(C18=1,Persönliche_Daten!$M$10,0))))</f>
        <v>0</v>
      </c>
      <c r="R18" s="474"/>
      <c r="S18" s="475">
        <f t="shared" si="2"/>
        <v>0</v>
      </c>
      <c r="T18" s="474"/>
      <c r="U18" s="468">
        <f t="shared" si="3"/>
        <v>0</v>
      </c>
      <c r="V18" s="472"/>
      <c r="W18" s="468">
        <f t="shared" si="14"/>
        <v>0</v>
      </c>
      <c r="X18" s="469"/>
      <c r="Y18" s="341"/>
      <c r="Z18" s="342">
        <f t="shared" si="15"/>
        <v>0</v>
      </c>
      <c r="AA18" s="412"/>
      <c r="AB18" s="413">
        <f t="shared" si="4"/>
        <v>0</v>
      </c>
      <c r="AC18" s="412"/>
      <c r="AD18" s="412"/>
      <c r="AE18" s="412"/>
      <c r="AF18" s="467"/>
      <c r="AG18" s="467"/>
      <c r="AH18" s="414"/>
      <c r="AI18" s="414"/>
      <c r="AM18" s="254">
        <f>IF(AND(K18&gt;0,M18=K18),Persönliche_Daten!$AI$5,0)</f>
        <v>0</v>
      </c>
      <c r="AN18" s="254">
        <f t="shared" si="5"/>
        <v>0</v>
      </c>
      <c r="AO18" s="254">
        <f>IF(AND(L18&gt;6,L18&lt;9.01),L18-Persönliche_Daten!$AG$5,0)</f>
        <v>0</v>
      </c>
      <c r="AP18" s="254">
        <f>IF(L18&gt;9,L18-Persönliche_Daten!$AH$5,0)</f>
        <v>0</v>
      </c>
      <c r="AQ18" s="254">
        <f t="shared" si="6"/>
        <v>0</v>
      </c>
      <c r="AR18" s="254">
        <f t="shared" si="7"/>
        <v>0</v>
      </c>
      <c r="AS18" s="254">
        <f>IF(AND(O18&gt;6,O18&lt;9.01),O18-Persönliche_Daten!$AG$5,0)</f>
        <v>0</v>
      </c>
      <c r="AT18" s="254">
        <f>IF(O18&gt;9,O18-Persönliche_Daten!$AH$5,0)</f>
        <v>0</v>
      </c>
      <c r="AU18" s="254">
        <f t="shared" si="8"/>
        <v>0</v>
      </c>
      <c r="AV18" s="254">
        <f t="shared" si="9"/>
        <v>0</v>
      </c>
      <c r="AW18" s="254">
        <f t="shared" si="10"/>
        <v>0</v>
      </c>
    </row>
    <row r="19" spans="2:49" s="254" customFormat="1" ht="21.75" customHeight="1" x14ac:dyDescent="0.25">
      <c r="B19" s="328">
        <f t="shared" si="11"/>
        <v>46088</v>
      </c>
      <c r="C19" s="329">
        <f t="shared" si="12"/>
        <v>7</v>
      </c>
      <c r="D19" s="330">
        <f t="shared" si="13"/>
        <v>46088</v>
      </c>
      <c r="E19" s="263" t="s">
        <v>108</v>
      </c>
      <c r="F19" s="31"/>
      <c r="G19" s="31"/>
      <c r="H19" s="32" t="s">
        <v>108</v>
      </c>
      <c r="I19" s="251"/>
      <c r="J19" s="33"/>
      <c r="K19" s="33"/>
      <c r="L19" s="340">
        <f t="shared" si="0"/>
        <v>0</v>
      </c>
      <c r="M19" s="34"/>
      <c r="N19" s="34"/>
      <c r="O19" s="340">
        <f t="shared" si="1"/>
        <v>0</v>
      </c>
      <c r="P19" s="410"/>
      <c r="Q19" s="473">
        <f>IF(AW19&gt;0,0,IF(D19=Persönliche_Daten!$D$24,Persönliche_Daten!$H$24,IF(D19=Persönliche_Daten!$D$26,Persönliche_Daten!$H$26,IF(C19=2,Persönliche_Daten!$G$10,IF(C19=3,Persönliche_Daten!$H$10,IF(C19=4,Persönliche_Daten!$I$10,IF(C19=5,Persönliche_Daten!$J$10,IF(C19=6,Persönliche_Daten!$K$10))))))+IF(C19=7,Persönliche_Daten!$L$10,IF(C19=1,Persönliche_Daten!$M$10,0))))</f>
        <v>0</v>
      </c>
      <c r="R19" s="474"/>
      <c r="S19" s="475">
        <f t="shared" si="2"/>
        <v>0</v>
      </c>
      <c r="T19" s="474"/>
      <c r="U19" s="468">
        <f t="shared" si="3"/>
        <v>0</v>
      </c>
      <c r="V19" s="472"/>
      <c r="W19" s="468">
        <f t="shared" si="14"/>
        <v>0</v>
      </c>
      <c r="X19" s="469"/>
      <c r="Y19" s="341"/>
      <c r="Z19" s="342">
        <f t="shared" si="15"/>
        <v>0</v>
      </c>
      <c r="AA19" s="412"/>
      <c r="AB19" s="413">
        <f t="shared" si="4"/>
        <v>0</v>
      </c>
      <c r="AC19" s="412"/>
      <c r="AD19" s="412"/>
      <c r="AE19" s="412"/>
      <c r="AF19" s="467"/>
      <c r="AG19" s="467"/>
      <c r="AI19" s="414"/>
      <c r="AM19" s="254">
        <f>IF(AND(K19&gt;0,M19=K19),Persönliche_Daten!$AI$5,0)</f>
        <v>0</v>
      </c>
      <c r="AN19" s="254">
        <f t="shared" si="5"/>
        <v>0</v>
      </c>
      <c r="AO19" s="254">
        <f>IF(AND(L19&gt;6,L19&lt;9.01),L19-Persönliche_Daten!$AG$5,0)</f>
        <v>0</v>
      </c>
      <c r="AP19" s="254">
        <f>IF(L19&gt;9,L19-Persönliche_Daten!$AH$5,0)</f>
        <v>0</v>
      </c>
      <c r="AQ19" s="254">
        <f t="shared" si="6"/>
        <v>0</v>
      </c>
      <c r="AR19" s="254">
        <f t="shared" si="7"/>
        <v>0</v>
      </c>
      <c r="AS19" s="254">
        <f>IF(AND(O19&gt;6,O19&lt;9.01),O19-Persönliche_Daten!$AG$5,0)</f>
        <v>0</v>
      </c>
      <c r="AT19" s="254">
        <f>IF(O19&gt;9,O19-Persönliche_Daten!$AH$5,0)</f>
        <v>0</v>
      </c>
      <c r="AU19" s="254">
        <f t="shared" si="8"/>
        <v>0</v>
      </c>
      <c r="AV19" s="254">
        <f t="shared" si="9"/>
        <v>0</v>
      </c>
      <c r="AW19" s="254">
        <f t="shared" si="10"/>
        <v>0</v>
      </c>
    </row>
    <row r="20" spans="2:49" s="254" customFormat="1" ht="21.75" customHeight="1" x14ac:dyDescent="0.25">
      <c r="B20" s="328">
        <f t="shared" si="11"/>
        <v>46089</v>
      </c>
      <c r="C20" s="329">
        <f t="shared" si="12"/>
        <v>1</v>
      </c>
      <c r="D20" s="330">
        <f t="shared" si="13"/>
        <v>46089</v>
      </c>
      <c r="E20" s="263" t="s">
        <v>108</v>
      </c>
      <c r="F20" s="31"/>
      <c r="G20" s="31"/>
      <c r="H20" s="32" t="s">
        <v>108</v>
      </c>
      <c r="I20" s="251"/>
      <c r="J20" s="33"/>
      <c r="K20" s="33"/>
      <c r="L20" s="340">
        <f t="shared" si="0"/>
        <v>0</v>
      </c>
      <c r="M20" s="34"/>
      <c r="N20" s="34"/>
      <c r="O20" s="340">
        <f t="shared" si="1"/>
        <v>0</v>
      </c>
      <c r="P20" s="410"/>
      <c r="Q20" s="473">
        <f>IF(AW20&gt;0,0,IF(D20=Persönliche_Daten!$D$24,Persönliche_Daten!$H$24,IF(D20=Persönliche_Daten!$D$26,Persönliche_Daten!$H$26,IF(C20=2,Persönliche_Daten!$G$10,IF(C20=3,Persönliche_Daten!$H$10,IF(C20=4,Persönliche_Daten!$I$10,IF(C20=5,Persönliche_Daten!$J$10,IF(C20=6,Persönliche_Daten!$K$10))))))+IF(C20=7,Persönliche_Daten!$L$10,IF(C20=1,Persönliche_Daten!$M$10,0))))</f>
        <v>0</v>
      </c>
      <c r="R20" s="474"/>
      <c r="S20" s="475">
        <f t="shared" si="2"/>
        <v>0</v>
      </c>
      <c r="T20" s="474"/>
      <c r="U20" s="468">
        <f t="shared" si="3"/>
        <v>0</v>
      </c>
      <c r="V20" s="472"/>
      <c r="W20" s="468">
        <f t="shared" si="14"/>
        <v>0</v>
      </c>
      <c r="X20" s="469"/>
      <c r="Y20" s="341"/>
      <c r="Z20" s="342">
        <f t="shared" si="15"/>
        <v>0</v>
      </c>
      <c r="AA20" s="412"/>
      <c r="AB20" s="413">
        <f t="shared" si="4"/>
        <v>0</v>
      </c>
      <c r="AC20" s="412"/>
      <c r="AD20" s="412"/>
      <c r="AE20" s="412"/>
      <c r="AF20" s="467"/>
      <c r="AG20" s="467"/>
      <c r="AI20" s="414"/>
      <c r="AM20" s="254">
        <f>IF(AND(K20&gt;0,M20=K20),Persönliche_Daten!$AI$5,0)</f>
        <v>0</v>
      </c>
      <c r="AN20" s="254">
        <f t="shared" si="5"/>
        <v>0</v>
      </c>
      <c r="AO20" s="254">
        <f>IF(AND(L20&gt;6,L20&lt;9.01),L20-Persönliche_Daten!$AG$5,0)</f>
        <v>0</v>
      </c>
      <c r="AP20" s="254">
        <f>IF(L20&gt;9,L20-Persönliche_Daten!$AH$5,0)</f>
        <v>0</v>
      </c>
      <c r="AQ20" s="254">
        <f t="shared" si="6"/>
        <v>0</v>
      </c>
      <c r="AR20" s="254">
        <f t="shared" si="7"/>
        <v>0</v>
      </c>
      <c r="AS20" s="254">
        <f>IF(AND(O20&gt;6,O20&lt;9.01),O20-Persönliche_Daten!$AG$5,0)</f>
        <v>0</v>
      </c>
      <c r="AT20" s="254">
        <f>IF(O20&gt;9,O20-Persönliche_Daten!$AH$5,0)</f>
        <v>0</v>
      </c>
      <c r="AU20" s="254">
        <f t="shared" si="8"/>
        <v>0</v>
      </c>
      <c r="AV20" s="254">
        <f t="shared" si="9"/>
        <v>0</v>
      </c>
      <c r="AW20" s="254">
        <f t="shared" si="10"/>
        <v>0</v>
      </c>
    </row>
    <row r="21" spans="2:49" s="254" customFormat="1" ht="21.75" customHeight="1" x14ac:dyDescent="0.25">
      <c r="B21" s="328">
        <f t="shared" si="11"/>
        <v>46090</v>
      </c>
      <c r="C21" s="329">
        <f t="shared" si="12"/>
        <v>2</v>
      </c>
      <c r="D21" s="330">
        <f t="shared" si="13"/>
        <v>46090</v>
      </c>
      <c r="E21" s="263" t="s">
        <v>108</v>
      </c>
      <c r="F21" s="31"/>
      <c r="G21" s="31"/>
      <c r="H21" s="32" t="s">
        <v>108</v>
      </c>
      <c r="I21" s="251"/>
      <c r="J21" s="33"/>
      <c r="K21" s="33"/>
      <c r="L21" s="340">
        <f t="shared" si="0"/>
        <v>0</v>
      </c>
      <c r="M21" s="34"/>
      <c r="N21" s="34"/>
      <c r="O21" s="340">
        <f t="shared" si="1"/>
        <v>0</v>
      </c>
      <c r="P21" s="410"/>
      <c r="Q21" s="473">
        <f>IF(AW21&gt;0,0,IF(D21=Persönliche_Daten!$D$24,Persönliche_Daten!$H$24,IF(D21=Persönliche_Daten!$D$26,Persönliche_Daten!$H$26,IF(C21=2,Persönliche_Daten!$G$10,IF(C21=3,Persönliche_Daten!$H$10,IF(C21=4,Persönliche_Daten!$I$10,IF(C21=5,Persönliche_Daten!$J$10,IF(C21=6,Persönliche_Daten!$K$10))))))+IF(C21=7,Persönliche_Daten!$L$10,IF(C21=1,Persönliche_Daten!$M$10,0))))</f>
        <v>0</v>
      </c>
      <c r="R21" s="474"/>
      <c r="S21" s="475">
        <f t="shared" si="2"/>
        <v>0</v>
      </c>
      <c r="T21" s="474"/>
      <c r="U21" s="468">
        <f t="shared" si="3"/>
        <v>0</v>
      </c>
      <c r="V21" s="472"/>
      <c r="W21" s="468">
        <f t="shared" si="14"/>
        <v>0</v>
      </c>
      <c r="X21" s="469"/>
      <c r="Y21" s="341"/>
      <c r="Z21" s="342">
        <f t="shared" si="15"/>
        <v>0</v>
      </c>
      <c r="AA21" s="412"/>
      <c r="AB21" s="413">
        <f t="shared" si="4"/>
        <v>0</v>
      </c>
      <c r="AC21" s="412"/>
      <c r="AD21" s="412"/>
      <c r="AE21" s="412"/>
      <c r="AF21" s="467"/>
      <c r="AG21" s="467"/>
      <c r="AI21" s="414"/>
      <c r="AM21" s="254">
        <f>IF(AND(K21&gt;0,M21=K21),Persönliche_Daten!$AI$5,0)</f>
        <v>0</v>
      </c>
      <c r="AN21" s="254">
        <f t="shared" si="5"/>
        <v>0</v>
      </c>
      <c r="AO21" s="254">
        <f>IF(AND(L21&gt;6,L21&lt;9.01),L21-Persönliche_Daten!$AG$5,0)</f>
        <v>0</v>
      </c>
      <c r="AP21" s="254">
        <f>IF(L21&gt;9,L21-Persönliche_Daten!$AH$5,0)</f>
        <v>0</v>
      </c>
      <c r="AQ21" s="254">
        <f t="shared" si="6"/>
        <v>0</v>
      </c>
      <c r="AR21" s="254">
        <f t="shared" si="7"/>
        <v>0</v>
      </c>
      <c r="AS21" s="254">
        <f>IF(AND(O21&gt;6,O21&lt;9.01),O21-Persönliche_Daten!$AG$5,0)</f>
        <v>0</v>
      </c>
      <c r="AT21" s="254">
        <f>IF(O21&gt;9,O21-Persönliche_Daten!$AH$5,0)</f>
        <v>0</v>
      </c>
      <c r="AU21" s="254">
        <f t="shared" si="8"/>
        <v>0</v>
      </c>
      <c r="AV21" s="254">
        <f t="shared" si="9"/>
        <v>0</v>
      </c>
      <c r="AW21" s="254">
        <f t="shared" si="10"/>
        <v>0</v>
      </c>
    </row>
    <row r="22" spans="2:49" s="254" customFormat="1" ht="21.75" customHeight="1" x14ac:dyDescent="0.25">
      <c r="B22" s="328">
        <f t="shared" si="11"/>
        <v>46091</v>
      </c>
      <c r="C22" s="329">
        <f t="shared" si="12"/>
        <v>3</v>
      </c>
      <c r="D22" s="330">
        <f t="shared" si="13"/>
        <v>46091</v>
      </c>
      <c r="E22" s="263" t="s">
        <v>108</v>
      </c>
      <c r="F22" s="31"/>
      <c r="G22" s="31"/>
      <c r="H22" s="32" t="s">
        <v>108</v>
      </c>
      <c r="I22" s="251"/>
      <c r="J22" s="33"/>
      <c r="K22" s="33"/>
      <c r="L22" s="340">
        <f t="shared" si="0"/>
        <v>0</v>
      </c>
      <c r="M22" s="34"/>
      <c r="N22" s="34"/>
      <c r="O22" s="340">
        <f t="shared" si="1"/>
        <v>0</v>
      </c>
      <c r="P22" s="410"/>
      <c r="Q22" s="473">
        <f>IF(AW22&gt;0,0,IF(D22=Persönliche_Daten!$D$24,Persönliche_Daten!$H$24,IF(D22=Persönliche_Daten!$D$26,Persönliche_Daten!$H$26,IF(C22=2,Persönliche_Daten!$G$10,IF(C22=3,Persönliche_Daten!$H$10,IF(C22=4,Persönliche_Daten!$I$10,IF(C22=5,Persönliche_Daten!$J$10,IF(C22=6,Persönliche_Daten!$K$10))))))+IF(C22=7,Persönliche_Daten!$L$10,IF(C22=1,Persönliche_Daten!$M$10,0))))</f>
        <v>0</v>
      </c>
      <c r="R22" s="474"/>
      <c r="S22" s="475">
        <f t="shared" si="2"/>
        <v>0</v>
      </c>
      <c r="T22" s="474"/>
      <c r="U22" s="468">
        <f t="shared" si="3"/>
        <v>0</v>
      </c>
      <c r="V22" s="472"/>
      <c r="W22" s="468">
        <f t="shared" si="14"/>
        <v>0</v>
      </c>
      <c r="X22" s="469"/>
      <c r="Y22" s="341"/>
      <c r="Z22" s="342">
        <f t="shared" si="15"/>
        <v>0</v>
      </c>
      <c r="AA22" s="412"/>
      <c r="AB22" s="413">
        <f t="shared" si="4"/>
        <v>0</v>
      </c>
      <c r="AC22" s="412"/>
      <c r="AD22" s="412"/>
      <c r="AE22" s="412"/>
      <c r="AF22" s="467"/>
      <c r="AG22" s="467"/>
      <c r="AI22" s="414"/>
      <c r="AM22" s="254">
        <f>IF(AND(K22&gt;0,M22=K22),Persönliche_Daten!$AI$5,0)</f>
        <v>0</v>
      </c>
      <c r="AN22" s="254">
        <f t="shared" si="5"/>
        <v>0</v>
      </c>
      <c r="AO22" s="254">
        <f>IF(AND(L22&gt;6,L22&lt;9.01),L22-Persönliche_Daten!$AG$5,0)</f>
        <v>0</v>
      </c>
      <c r="AP22" s="254">
        <f>IF(L22&gt;9,L22-Persönliche_Daten!$AH$5,0)</f>
        <v>0</v>
      </c>
      <c r="AQ22" s="254">
        <f t="shared" si="6"/>
        <v>0</v>
      </c>
      <c r="AR22" s="254">
        <f t="shared" si="7"/>
        <v>0</v>
      </c>
      <c r="AS22" s="254">
        <f>IF(AND(O22&gt;6,O22&lt;9.01),O22-Persönliche_Daten!$AG$5,0)</f>
        <v>0</v>
      </c>
      <c r="AT22" s="254">
        <f>IF(O22&gt;9,O22-Persönliche_Daten!$AH$5,0)</f>
        <v>0</v>
      </c>
      <c r="AU22" s="254">
        <f t="shared" si="8"/>
        <v>0</v>
      </c>
      <c r="AV22" s="254">
        <f t="shared" si="9"/>
        <v>0</v>
      </c>
      <c r="AW22" s="254">
        <f t="shared" si="10"/>
        <v>0</v>
      </c>
    </row>
    <row r="23" spans="2:49" s="254" customFormat="1" ht="21.75" customHeight="1" x14ac:dyDescent="0.25">
      <c r="B23" s="328">
        <f t="shared" si="11"/>
        <v>46092</v>
      </c>
      <c r="C23" s="329">
        <f t="shared" si="12"/>
        <v>4</v>
      </c>
      <c r="D23" s="330">
        <f t="shared" si="13"/>
        <v>46092</v>
      </c>
      <c r="E23" s="263" t="s">
        <v>108</v>
      </c>
      <c r="F23" s="31"/>
      <c r="G23" s="31"/>
      <c r="H23" s="32" t="s">
        <v>108</v>
      </c>
      <c r="I23" s="251"/>
      <c r="J23" s="33"/>
      <c r="K23" s="33"/>
      <c r="L23" s="340">
        <f t="shared" si="0"/>
        <v>0</v>
      </c>
      <c r="M23" s="34"/>
      <c r="N23" s="34"/>
      <c r="O23" s="340">
        <f t="shared" si="1"/>
        <v>0</v>
      </c>
      <c r="P23" s="410"/>
      <c r="Q23" s="473">
        <f>IF(AW23&gt;0,0,IF(D23=Persönliche_Daten!$D$24,Persönliche_Daten!$H$24,IF(D23=Persönliche_Daten!$D$26,Persönliche_Daten!$H$26,IF(C23=2,Persönliche_Daten!$G$10,IF(C23=3,Persönliche_Daten!$H$10,IF(C23=4,Persönliche_Daten!$I$10,IF(C23=5,Persönliche_Daten!$J$10,IF(C23=6,Persönliche_Daten!$K$10))))))+IF(C23=7,Persönliche_Daten!$L$10,IF(C23=1,Persönliche_Daten!$M$10,0))))</f>
        <v>0</v>
      </c>
      <c r="R23" s="474"/>
      <c r="S23" s="475">
        <f t="shared" si="2"/>
        <v>0</v>
      </c>
      <c r="T23" s="474"/>
      <c r="U23" s="468">
        <f t="shared" si="3"/>
        <v>0</v>
      </c>
      <c r="V23" s="472"/>
      <c r="W23" s="468">
        <f t="shared" si="14"/>
        <v>0</v>
      </c>
      <c r="X23" s="469"/>
      <c r="Y23" s="341"/>
      <c r="Z23" s="342">
        <f t="shared" si="15"/>
        <v>0</v>
      </c>
      <c r="AA23" s="412"/>
      <c r="AB23" s="413">
        <f t="shared" si="4"/>
        <v>0</v>
      </c>
      <c r="AC23" s="412"/>
      <c r="AD23" s="412"/>
      <c r="AE23" s="412"/>
      <c r="AF23" s="467"/>
      <c r="AG23" s="467"/>
      <c r="AI23" s="414"/>
      <c r="AM23" s="254">
        <f>IF(AND(K23&gt;0,M23=K23),Persönliche_Daten!$AI$5,0)</f>
        <v>0</v>
      </c>
      <c r="AN23" s="254">
        <f t="shared" si="5"/>
        <v>0</v>
      </c>
      <c r="AO23" s="254">
        <f>IF(AND(L23&gt;6,L23&lt;9.01),L23-Persönliche_Daten!$AG$5,0)</f>
        <v>0</v>
      </c>
      <c r="AP23" s="254">
        <f>IF(L23&gt;9,L23-Persönliche_Daten!$AH$5,0)</f>
        <v>0</v>
      </c>
      <c r="AQ23" s="254">
        <f t="shared" si="6"/>
        <v>0</v>
      </c>
      <c r="AR23" s="254">
        <f t="shared" si="7"/>
        <v>0</v>
      </c>
      <c r="AS23" s="254">
        <f>IF(AND(O23&gt;6,O23&lt;9.01),O23-Persönliche_Daten!$AG$5,0)</f>
        <v>0</v>
      </c>
      <c r="AT23" s="254">
        <f>IF(O23&gt;9,O23-Persönliche_Daten!$AH$5,0)</f>
        <v>0</v>
      </c>
      <c r="AU23" s="254">
        <f t="shared" si="8"/>
        <v>0</v>
      </c>
      <c r="AV23" s="254">
        <f t="shared" si="9"/>
        <v>0</v>
      </c>
      <c r="AW23" s="254">
        <f t="shared" si="10"/>
        <v>0</v>
      </c>
    </row>
    <row r="24" spans="2:49" s="254" customFormat="1" ht="21.75" customHeight="1" x14ac:dyDescent="0.25">
      <c r="B24" s="328">
        <f t="shared" si="11"/>
        <v>46093</v>
      </c>
      <c r="C24" s="329">
        <f t="shared" si="12"/>
        <v>5</v>
      </c>
      <c r="D24" s="330">
        <f t="shared" si="13"/>
        <v>46093</v>
      </c>
      <c r="E24" s="263" t="s">
        <v>108</v>
      </c>
      <c r="F24" s="31"/>
      <c r="G24" s="31"/>
      <c r="H24" s="32" t="s">
        <v>108</v>
      </c>
      <c r="I24" s="251"/>
      <c r="J24" s="33"/>
      <c r="K24" s="33"/>
      <c r="L24" s="340">
        <f t="shared" si="0"/>
        <v>0</v>
      </c>
      <c r="M24" s="34"/>
      <c r="N24" s="34"/>
      <c r="O24" s="340">
        <f t="shared" si="1"/>
        <v>0</v>
      </c>
      <c r="P24" s="410"/>
      <c r="Q24" s="473">
        <f>IF(AW24&gt;0,0,IF(D24=Persönliche_Daten!$D$24,Persönliche_Daten!$H$24,IF(D24=Persönliche_Daten!$D$26,Persönliche_Daten!$H$26,IF(C24=2,Persönliche_Daten!$G$10,IF(C24=3,Persönliche_Daten!$H$10,IF(C24=4,Persönliche_Daten!$I$10,IF(C24=5,Persönliche_Daten!$J$10,IF(C24=6,Persönliche_Daten!$K$10))))))+IF(C24=7,Persönliche_Daten!$L$10,IF(C24=1,Persönliche_Daten!$M$10,0))))</f>
        <v>0</v>
      </c>
      <c r="R24" s="474"/>
      <c r="S24" s="475">
        <f t="shared" si="2"/>
        <v>0</v>
      </c>
      <c r="T24" s="474"/>
      <c r="U24" s="468">
        <f t="shared" si="3"/>
        <v>0</v>
      </c>
      <c r="V24" s="472"/>
      <c r="W24" s="468">
        <f t="shared" si="14"/>
        <v>0</v>
      </c>
      <c r="X24" s="469"/>
      <c r="Y24" s="341"/>
      <c r="Z24" s="342">
        <f t="shared" si="15"/>
        <v>0</v>
      </c>
      <c r="AA24" s="412"/>
      <c r="AB24" s="413">
        <f t="shared" si="4"/>
        <v>0</v>
      </c>
      <c r="AC24" s="412"/>
      <c r="AD24" s="412"/>
      <c r="AE24" s="412"/>
      <c r="AF24" s="467"/>
      <c r="AG24" s="467"/>
      <c r="AI24" s="414"/>
      <c r="AM24" s="254">
        <f>IF(AND(K24&gt;0,M24=K24),Persönliche_Daten!$AI$5,0)</f>
        <v>0</v>
      </c>
      <c r="AN24" s="254">
        <f t="shared" si="5"/>
        <v>0</v>
      </c>
      <c r="AO24" s="254">
        <f>IF(AND(L24&gt;6,L24&lt;9.01),L24-Persönliche_Daten!$AG$5,0)</f>
        <v>0</v>
      </c>
      <c r="AP24" s="254">
        <f>IF(L24&gt;9,L24-Persönliche_Daten!$AH$5,0)</f>
        <v>0</v>
      </c>
      <c r="AQ24" s="254">
        <f t="shared" si="6"/>
        <v>0</v>
      </c>
      <c r="AR24" s="254">
        <f t="shared" si="7"/>
        <v>0</v>
      </c>
      <c r="AS24" s="254">
        <f>IF(AND(O24&gt;6,O24&lt;9.01),O24-Persönliche_Daten!$AG$5,0)</f>
        <v>0</v>
      </c>
      <c r="AT24" s="254">
        <f>IF(O24&gt;9,O24-Persönliche_Daten!$AH$5,0)</f>
        <v>0</v>
      </c>
      <c r="AU24" s="254">
        <f t="shared" si="8"/>
        <v>0</v>
      </c>
      <c r="AV24" s="254">
        <f t="shared" si="9"/>
        <v>0</v>
      </c>
      <c r="AW24" s="254">
        <f t="shared" si="10"/>
        <v>0</v>
      </c>
    </row>
    <row r="25" spans="2:49" s="254" customFormat="1" ht="21.75" customHeight="1" x14ac:dyDescent="0.25">
      <c r="B25" s="328">
        <f t="shared" si="11"/>
        <v>46094</v>
      </c>
      <c r="C25" s="329">
        <f t="shared" si="12"/>
        <v>6</v>
      </c>
      <c r="D25" s="330">
        <f t="shared" si="13"/>
        <v>46094</v>
      </c>
      <c r="E25" s="263" t="s">
        <v>108</v>
      </c>
      <c r="F25" s="31"/>
      <c r="G25" s="31"/>
      <c r="H25" s="32" t="s">
        <v>108</v>
      </c>
      <c r="I25" s="251"/>
      <c r="J25" s="33"/>
      <c r="K25" s="33"/>
      <c r="L25" s="340">
        <f t="shared" si="0"/>
        <v>0</v>
      </c>
      <c r="M25" s="34"/>
      <c r="N25" s="34"/>
      <c r="O25" s="340">
        <f t="shared" si="1"/>
        <v>0</v>
      </c>
      <c r="P25" s="410"/>
      <c r="Q25" s="473">
        <f>IF(AW25&gt;0,0,IF(D25=Persönliche_Daten!$D$24,Persönliche_Daten!$H$24,IF(D25=Persönliche_Daten!$D$26,Persönliche_Daten!$H$26,IF(C25=2,Persönliche_Daten!$G$10,IF(C25=3,Persönliche_Daten!$H$10,IF(C25=4,Persönliche_Daten!$I$10,IF(C25=5,Persönliche_Daten!$J$10,IF(C25=6,Persönliche_Daten!$K$10))))))+IF(C25=7,Persönliche_Daten!$L$10,IF(C25=1,Persönliche_Daten!$M$10,0))))</f>
        <v>0</v>
      </c>
      <c r="R25" s="474"/>
      <c r="S25" s="475">
        <f t="shared" si="2"/>
        <v>0</v>
      </c>
      <c r="T25" s="474"/>
      <c r="U25" s="468">
        <f t="shared" si="3"/>
        <v>0</v>
      </c>
      <c r="V25" s="472"/>
      <c r="W25" s="468">
        <f t="shared" si="14"/>
        <v>0</v>
      </c>
      <c r="X25" s="469"/>
      <c r="Y25" s="341"/>
      <c r="Z25" s="342">
        <f t="shared" si="15"/>
        <v>0</v>
      </c>
      <c r="AA25" s="412"/>
      <c r="AB25" s="413">
        <f t="shared" si="4"/>
        <v>0</v>
      </c>
      <c r="AC25" s="412"/>
      <c r="AD25" s="412"/>
      <c r="AE25" s="412"/>
      <c r="AF25" s="467"/>
      <c r="AG25" s="467"/>
      <c r="AI25" s="414"/>
      <c r="AM25" s="254">
        <f>IF(AND(K25&gt;0,M25=K25),Persönliche_Daten!$AI$5,0)</f>
        <v>0</v>
      </c>
      <c r="AN25" s="254">
        <f t="shared" si="5"/>
        <v>0</v>
      </c>
      <c r="AO25" s="254">
        <f>IF(AND(L25&gt;6,L25&lt;9.01),L25-Persönliche_Daten!$AG$5,0)</f>
        <v>0</v>
      </c>
      <c r="AP25" s="254">
        <f>IF(L25&gt;9,L25-Persönliche_Daten!$AH$5,0)</f>
        <v>0</v>
      </c>
      <c r="AQ25" s="254">
        <f t="shared" si="6"/>
        <v>0</v>
      </c>
      <c r="AR25" s="254">
        <f t="shared" si="7"/>
        <v>0</v>
      </c>
      <c r="AS25" s="254">
        <f>IF(AND(O25&gt;6,O25&lt;9.01),O25-Persönliche_Daten!$AG$5,0)</f>
        <v>0</v>
      </c>
      <c r="AT25" s="254">
        <f>IF(O25&gt;9,O25-Persönliche_Daten!$AH$5,0)</f>
        <v>0</v>
      </c>
      <c r="AU25" s="254">
        <f t="shared" si="8"/>
        <v>0</v>
      </c>
      <c r="AV25" s="254">
        <f t="shared" si="9"/>
        <v>0</v>
      </c>
      <c r="AW25" s="254">
        <f t="shared" si="10"/>
        <v>0</v>
      </c>
    </row>
    <row r="26" spans="2:49" s="254" customFormat="1" ht="21.75" customHeight="1" x14ac:dyDescent="0.25">
      <c r="B26" s="328">
        <f t="shared" si="11"/>
        <v>46095</v>
      </c>
      <c r="C26" s="329">
        <f t="shared" si="12"/>
        <v>7</v>
      </c>
      <c r="D26" s="330">
        <f t="shared" si="13"/>
        <v>46095</v>
      </c>
      <c r="E26" s="263" t="s">
        <v>108</v>
      </c>
      <c r="F26" s="31"/>
      <c r="G26" s="31"/>
      <c r="H26" s="32" t="s">
        <v>108</v>
      </c>
      <c r="I26" s="251"/>
      <c r="J26" s="33"/>
      <c r="K26" s="33"/>
      <c r="L26" s="340">
        <f t="shared" si="0"/>
        <v>0</v>
      </c>
      <c r="M26" s="34"/>
      <c r="N26" s="34"/>
      <c r="O26" s="340">
        <f t="shared" si="1"/>
        <v>0</v>
      </c>
      <c r="P26" s="410"/>
      <c r="Q26" s="473">
        <f>IF(AW26&gt;0,0,IF(D26=Persönliche_Daten!$D$24,Persönliche_Daten!$H$24,IF(D26=Persönliche_Daten!$D$26,Persönliche_Daten!$H$26,IF(C26=2,Persönliche_Daten!$G$10,IF(C26=3,Persönliche_Daten!$H$10,IF(C26=4,Persönliche_Daten!$I$10,IF(C26=5,Persönliche_Daten!$J$10,IF(C26=6,Persönliche_Daten!$K$10))))))+IF(C26=7,Persönliche_Daten!$L$10,IF(C26=1,Persönliche_Daten!$M$10,0))))</f>
        <v>0</v>
      </c>
      <c r="R26" s="474"/>
      <c r="S26" s="475">
        <f t="shared" si="2"/>
        <v>0</v>
      </c>
      <c r="T26" s="474"/>
      <c r="U26" s="468">
        <f t="shared" si="3"/>
        <v>0</v>
      </c>
      <c r="V26" s="472"/>
      <c r="W26" s="468">
        <f t="shared" si="14"/>
        <v>0</v>
      </c>
      <c r="X26" s="469"/>
      <c r="Y26" s="341"/>
      <c r="Z26" s="342">
        <f t="shared" si="15"/>
        <v>0</v>
      </c>
      <c r="AA26" s="412"/>
      <c r="AB26" s="413">
        <f t="shared" si="4"/>
        <v>0</v>
      </c>
      <c r="AC26" s="412"/>
      <c r="AD26" s="412"/>
      <c r="AE26" s="412"/>
      <c r="AF26" s="467"/>
      <c r="AG26" s="467"/>
      <c r="AI26" s="414"/>
      <c r="AM26" s="254">
        <f>IF(AND(K26&gt;0,M26=K26),Persönliche_Daten!$AI$5,0)</f>
        <v>0</v>
      </c>
      <c r="AN26" s="254">
        <f t="shared" si="5"/>
        <v>0</v>
      </c>
      <c r="AO26" s="254">
        <f>IF(AND(L26&gt;6,L26&lt;9.01),L26-Persönliche_Daten!$AG$5,0)</f>
        <v>0</v>
      </c>
      <c r="AP26" s="254">
        <f>IF(L26&gt;9,L26-Persönliche_Daten!$AH$5,0)</f>
        <v>0</v>
      </c>
      <c r="AQ26" s="254">
        <f t="shared" si="6"/>
        <v>0</v>
      </c>
      <c r="AR26" s="254">
        <f t="shared" si="7"/>
        <v>0</v>
      </c>
      <c r="AS26" s="254">
        <f>IF(AND(O26&gt;6,O26&lt;9.01),O26-Persönliche_Daten!$AG$5,0)</f>
        <v>0</v>
      </c>
      <c r="AT26" s="254">
        <f>IF(O26&gt;9,O26-Persönliche_Daten!$AH$5,0)</f>
        <v>0</v>
      </c>
      <c r="AU26" s="254">
        <f t="shared" si="8"/>
        <v>0</v>
      </c>
      <c r="AV26" s="254">
        <f t="shared" si="9"/>
        <v>0</v>
      </c>
      <c r="AW26" s="254">
        <f t="shared" si="10"/>
        <v>0</v>
      </c>
    </row>
    <row r="27" spans="2:49" s="254" customFormat="1" ht="21.75" customHeight="1" x14ac:dyDescent="0.25">
      <c r="B27" s="328">
        <f t="shared" si="11"/>
        <v>46096</v>
      </c>
      <c r="C27" s="329">
        <f t="shared" si="12"/>
        <v>1</v>
      </c>
      <c r="D27" s="330">
        <f t="shared" si="13"/>
        <v>46096</v>
      </c>
      <c r="E27" s="263" t="s">
        <v>108</v>
      </c>
      <c r="F27" s="31"/>
      <c r="G27" s="31"/>
      <c r="H27" s="32" t="s">
        <v>108</v>
      </c>
      <c r="I27" s="251"/>
      <c r="J27" s="33"/>
      <c r="K27" s="33"/>
      <c r="L27" s="340">
        <f t="shared" si="0"/>
        <v>0</v>
      </c>
      <c r="M27" s="34"/>
      <c r="N27" s="34"/>
      <c r="O27" s="340">
        <f t="shared" si="1"/>
        <v>0</v>
      </c>
      <c r="P27" s="410"/>
      <c r="Q27" s="473">
        <f>IF(AW27&gt;0,0,IF(D27=Persönliche_Daten!$D$24,Persönliche_Daten!$H$24,IF(D27=Persönliche_Daten!$D$26,Persönliche_Daten!$H$26,IF(C27=2,Persönliche_Daten!$G$10,IF(C27=3,Persönliche_Daten!$H$10,IF(C27=4,Persönliche_Daten!$I$10,IF(C27=5,Persönliche_Daten!$J$10,IF(C27=6,Persönliche_Daten!$K$10))))))+IF(C27=7,Persönliche_Daten!$L$10,IF(C27=1,Persönliche_Daten!$M$10,0))))</f>
        <v>0</v>
      </c>
      <c r="R27" s="474"/>
      <c r="S27" s="475">
        <f t="shared" si="2"/>
        <v>0</v>
      </c>
      <c r="T27" s="474"/>
      <c r="U27" s="468">
        <f t="shared" si="3"/>
        <v>0</v>
      </c>
      <c r="V27" s="472"/>
      <c r="W27" s="468">
        <f t="shared" si="14"/>
        <v>0</v>
      </c>
      <c r="X27" s="469"/>
      <c r="Y27" s="341"/>
      <c r="Z27" s="342">
        <f t="shared" si="15"/>
        <v>0</v>
      </c>
      <c r="AA27" s="412"/>
      <c r="AB27" s="413">
        <f t="shared" si="4"/>
        <v>0</v>
      </c>
      <c r="AC27" s="412"/>
      <c r="AD27" s="412"/>
      <c r="AE27" s="412"/>
      <c r="AF27" s="467"/>
      <c r="AG27" s="467"/>
      <c r="AI27" s="414"/>
      <c r="AM27" s="254">
        <f>IF(AND(K27&gt;0,M27=K27),Persönliche_Daten!$AI$5,0)</f>
        <v>0</v>
      </c>
      <c r="AN27" s="254">
        <f t="shared" si="5"/>
        <v>0</v>
      </c>
      <c r="AO27" s="254">
        <f>IF(AND(L27&gt;6,L27&lt;9.01),L27-Persönliche_Daten!$AG$5,0)</f>
        <v>0</v>
      </c>
      <c r="AP27" s="254">
        <f>IF(L27&gt;9,L27-Persönliche_Daten!$AH$5,0)</f>
        <v>0</v>
      </c>
      <c r="AQ27" s="254">
        <f t="shared" si="6"/>
        <v>0</v>
      </c>
      <c r="AR27" s="254">
        <f t="shared" si="7"/>
        <v>0</v>
      </c>
      <c r="AS27" s="254">
        <f>IF(AND(O27&gt;6,O27&lt;9.01),O27-Persönliche_Daten!$AG$5,0)</f>
        <v>0</v>
      </c>
      <c r="AT27" s="254">
        <f>IF(O27&gt;9,O27-Persönliche_Daten!$AH$5,0)</f>
        <v>0</v>
      </c>
      <c r="AU27" s="254">
        <f t="shared" si="8"/>
        <v>0</v>
      </c>
      <c r="AV27" s="254">
        <f t="shared" si="9"/>
        <v>0</v>
      </c>
      <c r="AW27" s="254">
        <f t="shared" si="10"/>
        <v>0</v>
      </c>
    </row>
    <row r="28" spans="2:49" s="254" customFormat="1" ht="21.75" customHeight="1" x14ac:dyDescent="0.25">
      <c r="B28" s="328">
        <f t="shared" si="11"/>
        <v>46097</v>
      </c>
      <c r="C28" s="329">
        <f t="shared" si="12"/>
        <v>2</v>
      </c>
      <c r="D28" s="330">
        <f t="shared" si="13"/>
        <v>46097</v>
      </c>
      <c r="E28" s="263" t="s">
        <v>108</v>
      </c>
      <c r="F28" s="31"/>
      <c r="G28" s="31"/>
      <c r="H28" s="32" t="s">
        <v>108</v>
      </c>
      <c r="I28" s="251"/>
      <c r="J28" s="33"/>
      <c r="K28" s="33"/>
      <c r="L28" s="340">
        <f t="shared" si="0"/>
        <v>0</v>
      </c>
      <c r="M28" s="34"/>
      <c r="N28" s="34"/>
      <c r="O28" s="340">
        <f t="shared" si="1"/>
        <v>0</v>
      </c>
      <c r="P28" s="410"/>
      <c r="Q28" s="473">
        <f>IF(AW28&gt;0,0,IF(D28=Persönliche_Daten!$D$24,Persönliche_Daten!$H$24,IF(D28=Persönliche_Daten!$D$26,Persönliche_Daten!$H$26,IF(C28=2,Persönliche_Daten!$G$10,IF(C28=3,Persönliche_Daten!$H$10,IF(C28=4,Persönliche_Daten!$I$10,IF(C28=5,Persönliche_Daten!$J$10,IF(C28=6,Persönliche_Daten!$K$10))))))+IF(C28=7,Persönliche_Daten!$L$10,IF(C28=1,Persönliche_Daten!$M$10,0))))</f>
        <v>0</v>
      </c>
      <c r="R28" s="474"/>
      <c r="S28" s="475">
        <f t="shared" si="2"/>
        <v>0</v>
      </c>
      <c r="T28" s="474"/>
      <c r="U28" s="468">
        <f t="shared" si="3"/>
        <v>0</v>
      </c>
      <c r="V28" s="472"/>
      <c r="W28" s="468">
        <f t="shared" si="14"/>
        <v>0</v>
      </c>
      <c r="X28" s="469"/>
      <c r="Y28" s="341"/>
      <c r="Z28" s="342">
        <f t="shared" si="15"/>
        <v>0</v>
      </c>
      <c r="AA28" s="412"/>
      <c r="AB28" s="413">
        <f t="shared" si="4"/>
        <v>0</v>
      </c>
      <c r="AC28" s="412"/>
      <c r="AD28" s="412"/>
      <c r="AE28" s="412"/>
      <c r="AF28" s="467"/>
      <c r="AG28" s="467"/>
      <c r="AI28" s="414"/>
      <c r="AM28" s="254">
        <f>IF(AND(K28&gt;0,M28=K28),Persönliche_Daten!$AI$5,0)</f>
        <v>0</v>
      </c>
      <c r="AN28" s="254">
        <f t="shared" si="5"/>
        <v>0</v>
      </c>
      <c r="AO28" s="254">
        <f>IF(AND(L28&gt;6,L28&lt;9.01),L28-Persönliche_Daten!$AG$5,0)</f>
        <v>0</v>
      </c>
      <c r="AP28" s="254">
        <f>IF(L28&gt;9,L28-Persönliche_Daten!$AH$5,0)</f>
        <v>0</v>
      </c>
      <c r="AQ28" s="254">
        <f t="shared" si="6"/>
        <v>0</v>
      </c>
      <c r="AR28" s="254">
        <f t="shared" si="7"/>
        <v>0</v>
      </c>
      <c r="AS28" s="254">
        <f>IF(AND(O28&gt;6,O28&lt;9.01),O28-Persönliche_Daten!$AG$5,0)</f>
        <v>0</v>
      </c>
      <c r="AT28" s="254">
        <f>IF(O28&gt;9,O28-Persönliche_Daten!$AH$5,0)</f>
        <v>0</v>
      </c>
      <c r="AU28" s="254">
        <f t="shared" si="8"/>
        <v>0</v>
      </c>
      <c r="AV28" s="254">
        <f t="shared" si="9"/>
        <v>0</v>
      </c>
      <c r="AW28" s="254">
        <f t="shared" si="10"/>
        <v>0</v>
      </c>
    </row>
    <row r="29" spans="2:49" s="254" customFormat="1" ht="21.75" customHeight="1" x14ac:dyDescent="0.25">
      <c r="B29" s="328">
        <f t="shared" si="11"/>
        <v>46098</v>
      </c>
      <c r="C29" s="329">
        <f t="shared" si="12"/>
        <v>3</v>
      </c>
      <c r="D29" s="330">
        <f t="shared" si="13"/>
        <v>46098</v>
      </c>
      <c r="E29" s="263" t="s">
        <v>108</v>
      </c>
      <c r="F29" s="31"/>
      <c r="G29" s="31"/>
      <c r="H29" s="32" t="s">
        <v>108</v>
      </c>
      <c r="I29" s="251"/>
      <c r="J29" s="33"/>
      <c r="K29" s="33"/>
      <c r="L29" s="340">
        <f t="shared" si="0"/>
        <v>0</v>
      </c>
      <c r="M29" s="34"/>
      <c r="N29" s="34"/>
      <c r="O29" s="340">
        <f t="shared" si="1"/>
        <v>0</v>
      </c>
      <c r="P29" s="410"/>
      <c r="Q29" s="473">
        <f>IF(AW29&gt;0,0,IF(D29=Persönliche_Daten!$D$24,Persönliche_Daten!$H$24,IF(D29=Persönliche_Daten!$D$26,Persönliche_Daten!$H$26,IF(C29=2,Persönliche_Daten!$G$10,IF(C29=3,Persönliche_Daten!$H$10,IF(C29=4,Persönliche_Daten!$I$10,IF(C29=5,Persönliche_Daten!$J$10,IF(C29=6,Persönliche_Daten!$K$10))))))+IF(C29=7,Persönliche_Daten!$L$10,IF(C29=1,Persönliche_Daten!$M$10,0))))</f>
        <v>0</v>
      </c>
      <c r="R29" s="474"/>
      <c r="S29" s="475">
        <f t="shared" si="2"/>
        <v>0</v>
      </c>
      <c r="T29" s="474"/>
      <c r="U29" s="468">
        <f t="shared" si="3"/>
        <v>0</v>
      </c>
      <c r="V29" s="472"/>
      <c r="W29" s="468">
        <f t="shared" si="14"/>
        <v>0</v>
      </c>
      <c r="X29" s="469"/>
      <c r="Y29" s="341"/>
      <c r="Z29" s="342">
        <f t="shared" si="15"/>
        <v>0</v>
      </c>
      <c r="AA29" s="412"/>
      <c r="AB29" s="413">
        <f t="shared" si="4"/>
        <v>0</v>
      </c>
      <c r="AC29" s="412"/>
      <c r="AD29" s="412"/>
      <c r="AE29" s="412"/>
      <c r="AF29" s="467"/>
      <c r="AG29" s="467"/>
      <c r="AI29" s="414"/>
      <c r="AM29" s="254">
        <f>IF(AND(K29&gt;0,M29=K29),Persönliche_Daten!$AI$5,0)</f>
        <v>0</v>
      </c>
      <c r="AN29" s="254">
        <f t="shared" si="5"/>
        <v>0</v>
      </c>
      <c r="AO29" s="254">
        <f>IF(AND(L29&gt;6,L29&lt;9.01),L29-Persönliche_Daten!$AG$5,0)</f>
        <v>0</v>
      </c>
      <c r="AP29" s="254">
        <f>IF(L29&gt;9,L29-Persönliche_Daten!$AH$5,0)</f>
        <v>0</v>
      </c>
      <c r="AQ29" s="254">
        <f t="shared" si="6"/>
        <v>0</v>
      </c>
      <c r="AR29" s="254">
        <f t="shared" si="7"/>
        <v>0</v>
      </c>
      <c r="AS29" s="254">
        <f>IF(AND(O29&gt;6,O29&lt;9.01),O29-Persönliche_Daten!$AG$5,0)</f>
        <v>0</v>
      </c>
      <c r="AT29" s="254">
        <f>IF(O29&gt;9,O29-Persönliche_Daten!$AH$5,0)</f>
        <v>0</v>
      </c>
      <c r="AU29" s="254">
        <f t="shared" si="8"/>
        <v>0</v>
      </c>
      <c r="AV29" s="254">
        <f t="shared" si="9"/>
        <v>0</v>
      </c>
      <c r="AW29" s="254">
        <f t="shared" si="10"/>
        <v>0</v>
      </c>
    </row>
    <row r="30" spans="2:49" s="254" customFormat="1" ht="21.75" customHeight="1" x14ac:dyDescent="0.25">
      <c r="B30" s="328">
        <f t="shared" si="11"/>
        <v>46099</v>
      </c>
      <c r="C30" s="329">
        <f t="shared" si="12"/>
        <v>4</v>
      </c>
      <c r="D30" s="330">
        <f t="shared" si="13"/>
        <v>46099</v>
      </c>
      <c r="E30" s="263" t="s">
        <v>108</v>
      </c>
      <c r="F30" s="31"/>
      <c r="G30" s="31"/>
      <c r="H30" s="32" t="s">
        <v>108</v>
      </c>
      <c r="I30" s="251"/>
      <c r="J30" s="33"/>
      <c r="K30" s="33"/>
      <c r="L30" s="340">
        <f t="shared" si="0"/>
        <v>0</v>
      </c>
      <c r="M30" s="34"/>
      <c r="N30" s="34"/>
      <c r="O30" s="340">
        <f t="shared" si="1"/>
        <v>0</v>
      </c>
      <c r="P30" s="410"/>
      <c r="Q30" s="473">
        <f>IF(AW30&gt;0,0,IF(D30=Persönliche_Daten!$D$24,Persönliche_Daten!$H$24,IF(D30=Persönliche_Daten!$D$26,Persönliche_Daten!$H$26,IF(C30=2,Persönliche_Daten!$G$10,IF(C30=3,Persönliche_Daten!$H$10,IF(C30=4,Persönliche_Daten!$I$10,IF(C30=5,Persönliche_Daten!$J$10,IF(C30=6,Persönliche_Daten!$K$10))))))+IF(C30=7,Persönliche_Daten!$L$10,IF(C30=1,Persönliche_Daten!$M$10,0))))</f>
        <v>0</v>
      </c>
      <c r="R30" s="474"/>
      <c r="S30" s="475">
        <f t="shared" si="2"/>
        <v>0</v>
      </c>
      <c r="T30" s="474"/>
      <c r="U30" s="468">
        <f t="shared" si="3"/>
        <v>0</v>
      </c>
      <c r="V30" s="472"/>
      <c r="W30" s="468">
        <f t="shared" si="14"/>
        <v>0</v>
      </c>
      <c r="X30" s="469"/>
      <c r="Y30" s="341"/>
      <c r="Z30" s="342">
        <f t="shared" si="15"/>
        <v>0</v>
      </c>
      <c r="AA30" s="412"/>
      <c r="AB30" s="413">
        <f t="shared" si="4"/>
        <v>0</v>
      </c>
      <c r="AC30" s="412"/>
      <c r="AD30" s="412"/>
      <c r="AE30" s="412"/>
      <c r="AF30" s="467"/>
      <c r="AG30" s="467"/>
      <c r="AI30" s="414"/>
      <c r="AM30" s="254">
        <f>IF(AND(K30&gt;0,M30=K30),Persönliche_Daten!$AI$5,0)</f>
        <v>0</v>
      </c>
      <c r="AN30" s="254">
        <f t="shared" si="5"/>
        <v>0</v>
      </c>
      <c r="AO30" s="254">
        <f>IF(AND(L30&gt;6,L30&lt;9.01),L30-Persönliche_Daten!$AG$5,0)</f>
        <v>0</v>
      </c>
      <c r="AP30" s="254">
        <f>IF(L30&gt;9,L30-Persönliche_Daten!$AH$5,0)</f>
        <v>0</v>
      </c>
      <c r="AQ30" s="254">
        <f t="shared" si="6"/>
        <v>0</v>
      </c>
      <c r="AR30" s="254">
        <f t="shared" si="7"/>
        <v>0</v>
      </c>
      <c r="AS30" s="254">
        <f>IF(AND(O30&gt;6,O30&lt;9.01),O30-Persönliche_Daten!$AG$5,0)</f>
        <v>0</v>
      </c>
      <c r="AT30" s="254">
        <f>IF(O30&gt;9,O30-Persönliche_Daten!$AH$5,0)</f>
        <v>0</v>
      </c>
      <c r="AU30" s="254">
        <f t="shared" si="8"/>
        <v>0</v>
      </c>
      <c r="AV30" s="254">
        <f t="shared" si="9"/>
        <v>0</v>
      </c>
      <c r="AW30" s="254">
        <f t="shared" si="10"/>
        <v>0</v>
      </c>
    </row>
    <row r="31" spans="2:49" s="254" customFormat="1" ht="21.75" customHeight="1" x14ac:dyDescent="0.25">
      <c r="B31" s="328">
        <f t="shared" si="11"/>
        <v>46100</v>
      </c>
      <c r="C31" s="329">
        <f t="shared" si="12"/>
        <v>5</v>
      </c>
      <c r="D31" s="330">
        <f t="shared" si="13"/>
        <v>46100</v>
      </c>
      <c r="E31" s="263" t="s">
        <v>108</v>
      </c>
      <c r="F31" s="31"/>
      <c r="G31" s="31"/>
      <c r="H31" s="32" t="s">
        <v>108</v>
      </c>
      <c r="I31" s="251"/>
      <c r="J31" s="33"/>
      <c r="K31" s="33"/>
      <c r="L31" s="340">
        <f t="shared" si="0"/>
        <v>0</v>
      </c>
      <c r="M31" s="34"/>
      <c r="N31" s="34"/>
      <c r="O31" s="340">
        <f t="shared" si="1"/>
        <v>0</v>
      </c>
      <c r="P31" s="410"/>
      <c r="Q31" s="473">
        <f>IF(AW31&gt;0,0,IF(D31=Persönliche_Daten!$D$24,Persönliche_Daten!$H$24,IF(D31=Persönliche_Daten!$D$26,Persönliche_Daten!$H$26,IF(C31=2,Persönliche_Daten!$G$10,IF(C31=3,Persönliche_Daten!$H$10,IF(C31=4,Persönliche_Daten!$I$10,IF(C31=5,Persönliche_Daten!$J$10,IF(C31=6,Persönliche_Daten!$K$10))))))+IF(C31=7,Persönliche_Daten!$L$10,IF(C31=1,Persönliche_Daten!$M$10,0))))</f>
        <v>0</v>
      </c>
      <c r="R31" s="474"/>
      <c r="S31" s="475">
        <f t="shared" si="2"/>
        <v>0</v>
      </c>
      <c r="T31" s="474"/>
      <c r="U31" s="468">
        <f t="shared" si="3"/>
        <v>0</v>
      </c>
      <c r="V31" s="472"/>
      <c r="W31" s="468">
        <f t="shared" si="14"/>
        <v>0</v>
      </c>
      <c r="X31" s="469"/>
      <c r="Y31" s="341"/>
      <c r="Z31" s="342">
        <f t="shared" si="15"/>
        <v>0</v>
      </c>
      <c r="AA31" s="412"/>
      <c r="AB31" s="413">
        <f t="shared" si="4"/>
        <v>0</v>
      </c>
      <c r="AC31" s="412"/>
      <c r="AD31" s="412"/>
      <c r="AE31" s="412"/>
      <c r="AF31" s="467"/>
      <c r="AG31" s="467"/>
      <c r="AI31" s="414"/>
      <c r="AM31" s="254">
        <f>IF(AND(K31&gt;0,M31=K31),Persönliche_Daten!$AI$5,0)</f>
        <v>0</v>
      </c>
      <c r="AN31" s="254">
        <f t="shared" si="5"/>
        <v>0</v>
      </c>
      <c r="AO31" s="254">
        <f>IF(AND(L31&gt;6,L31&lt;9.01),L31-Persönliche_Daten!$AG$5,0)</f>
        <v>0</v>
      </c>
      <c r="AP31" s="254">
        <f>IF(L31&gt;9,L31-Persönliche_Daten!$AH$5,0)</f>
        <v>0</v>
      </c>
      <c r="AQ31" s="254">
        <f t="shared" si="6"/>
        <v>0</v>
      </c>
      <c r="AR31" s="254">
        <f t="shared" si="7"/>
        <v>0</v>
      </c>
      <c r="AS31" s="254">
        <f>IF(AND(O31&gt;6,O31&lt;9.01),O31-Persönliche_Daten!$AG$5,0)</f>
        <v>0</v>
      </c>
      <c r="AT31" s="254">
        <f>IF(O31&gt;9,O31-Persönliche_Daten!$AH$5,0)</f>
        <v>0</v>
      </c>
      <c r="AU31" s="254">
        <f t="shared" si="8"/>
        <v>0</v>
      </c>
      <c r="AV31" s="254">
        <f t="shared" si="9"/>
        <v>0</v>
      </c>
      <c r="AW31" s="254">
        <f t="shared" si="10"/>
        <v>0</v>
      </c>
    </row>
    <row r="32" spans="2:49" s="254" customFormat="1" ht="21.75" customHeight="1" x14ac:dyDescent="0.25">
      <c r="B32" s="328">
        <f t="shared" si="11"/>
        <v>46101</v>
      </c>
      <c r="C32" s="329">
        <f t="shared" si="12"/>
        <v>6</v>
      </c>
      <c r="D32" s="330">
        <f t="shared" si="13"/>
        <v>46101</v>
      </c>
      <c r="E32" s="263" t="s">
        <v>108</v>
      </c>
      <c r="F32" s="31"/>
      <c r="G32" s="31"/>
      <c r="H32" s="32" t="s">
        <v>108</v>
      </c>
      <c r="I32" s="251"/>
      <c r="J32" s="33"/>
      <c r="K32" s="33"/>
      <c r="L32" s="340">
        <f t="shared" si="0"/>
        <v>0</v>
      </c>
      <c r="M32" s="34"/>
      <c r="N32" s="34"/>
      <c r="O32" s="340">
        <f t="shared" si="1"/>
        <v>0</v>
      </c>
      <c r="P32" s="410"/>
      <c r="Q32" s="473">
        <f>IF(AW32&gt;0,0,IF(D32=Persönliche_Daten!$D$24,Persönliche_Daten!$H$24,IF(D32=Persönliche_Daten!$D$26,Persönliche_Daten!$H$26,IF(C32=2,Persönliche_Daten!$G$10,IF(C32=3,Persönliche_Daten!$H$10,IF(C32=4,Persönliche_Daten!$I$10,IF(C32=5,Persönliche_Daten!$J$10,IF(C32=6,Persönliche_Daten!$K$10))))))+IF(C32=7,Persönliche_Daten!$L$10,IF(C32=1,Persönliche_Daten!$M$10,0))))</f>
        <v>0</v>
      </c>
      <c r="R32" s="474"/>
      <c r="S32" s="475">
        <f t="shared" si="2"/>
        <v>0</v>
      </c>
      <c r="T32" s="474"/>
      <c r="U32" s="468">
        <f t="shared" si="3"/>
        <v>0</v>
      </c>
      <c r="V32" s="472"/>
      <c r="W32" s="468">
        <f t="shared" si="14"/>
        <v>0</v>
      </c>
      <c r="X32" s="469"/>
      <c r="Y32" s="341"/>
      <c r="Z32" s="342">
        <f t="shared" si="15"/>
        <v>0</v>
      </c>
      <c r="AA32" s="412"/>
      <c r="AB32" s="413">
        <f t="shared" si="4"/>
        <v>0</v>
      </c>
      <c r="AC32" s="412"/>
      <c r="AD32" s="412"/>
      <c r="AE32" s="412"/>
      <c r="AF32" s="467"/>
      <c r="AG32" s="467"/>
      <c r="AI32" s="414"/>
      <c r="AM32" s="254">
        <f>IF(AND(K32&gt;0,M32=K32),Persönliche_Daten!$AI$5,0)</f>
        <v>0</v>
      </c>
      <c r="AN32" s="254">
        <f t="shared" si="5"/>
        <v>0</v>
      </c>
      <c r="AO32" s="254">
        <f>IF(AND(L32&gt;6,L32&lt;9.01),L32-Persönliche_Daten!$AG$5,0)</f>
        <v>0</v>
      </c>
      <c r="AP32" s="254">
        <f>IF(L32&gt;9,L32-Persönliche_Daten!$AH$5,0)</f>
        <v>0</v>
      </c>
      <c r="AQ32" s="254">
        <f t="shared" si="6"/>
        <v>0</v>
      </c>
      <c r="AR32" s="254">
        <f t="shared" si="7"/>
        <v>0</v>
      </c>
      <c r="AS32" s="254">
        <f>IF(AND(O32&gt;6,O32&lt;9.01),O32-Persönliche_Daten!$AG$5,0)</f>
        <v>0</v>
      </c>
      <c r="AT32" s="254">
        <f>IF(O32&gt;9,O32-Persönliche_Daten!$AH$5,0)</f>
        <v>0</v>
      </c>
      <c r="AU32" s="254">
        <f t="shared" si="8"/>
        <v>0</v>
      </c>
      <c r="AV32" s="254">
        <f t="shared" si="9"/>
        <v>0</v>
      </c>
      <c r="AW32" s="254">
        <f t="shared" si="10"/>
        <v>0</v>
      </c>
    </row>
    <row r="33" spans="2:49" s="254" customFormat="1" ht="21.75" customHeight="1" x14ac:dyDescent="0.25">
      <c r="B33" s="328">
        <f t="shared" si="11"/>
        <v>46102</v>
      </c>
      <c r="C33" s="329">
        <f t="shared" si="12"/>
        <v>7</v>
      </c>
      <c r="D33" s="330">
        <f t="shared" si="13"/>
        <v>46102</v>
      </c>
      <c r="E33" s="263" t="s">
        <v>108</v>
      </c>
      <c r="F33" s="31"/>
      <c r="G33" s="31"/>
      <c r="H33" s="32" t="s">
        <v>108</v>
      </c>
      <c r="I33" s="251"/>
      <c r="J33" s="33"/>
      <c r="K33" s="33"/>
      <c r="L33" s="340">
        <f t="shared" si="0"/>
        <v>0</v>
      </c>
      <c r="M33" s="34"/>
      <c r="N33" s="34"/>
      <c r="O33" s="340">
        <f t="shared" si="1"/>
        <v>0</v>
      </c>
      <c r="P33" s="410"/>
      <c r="Q33" s="473">
        <f>IF(AW33&gt;0,0,IF(D33=Persönliche_Daten!$D$24,Persönliche_Daten!$H$24,IF(D33=Persönliche_Daten!$D$26,Persönliche_Daten!$H$26,IF(C33=2,Persönliche_Daten!$G$10,IF(C33=3,Persönliche_Daten!$H$10,IF(C33=4,Persönliche_Daten!$I$10,IF(C33=5,Persönliche_Daten!$J$10,IF(C33=6,Persönliche_Daten!$K$10))))))+IF(C33=7,Persönliche_Daten!$L$10,IF(C33=1,Persönliche_Daten!$M$10,0))))</f>
        <v>0</v>
      </c>
      <c r="R33" s="474"/>
      <c r="S33" s="475">
        <f t="shared" si="2"/>
        <v>0</v>
      </c>
      <c r="T33" s="474"/>
      <c r="U33" s="468">
        <f t="shared" si="3"/>
        <v>0</v>
      </c>
      <c r="V33" s="472"/>
      <c r="W33" s="468">
        <f t="shared" si="14"/>
        <v>0</v>
      </c>
      <c r="X33" s="469"/>
      <c r="Y33" s="341"/>
      <c r="Z33" s="342">
        <f t="shared" si="15"/>
        <v>0</v>
      </c>
      <c r="AA33" s="412"/>
      <c r="AB33" s="413">
        <f t="shared" si="4"/>
        <v>0</v>
      </c>
      <c r="AC33" s="412"/>
      <c r="AD33" s="412"/>
      <c r="AE33" s="412"/>
      <c r="AF33" s="467"/>
      <c r="AG33" s="467"/>
      <c r="AI33" s="414"/>
      <c r="AM33" s="254">
        <f>IF(AND(K33&gt;0,M33=K33),Persönliche_Daten!$AI$5,0)</f>
        <v>0</v>
      </c>
      <c r="AN33" s="254">
        <f t="shared" si="5"/>
        <v>0</v>
      </c>
      <c r="AO33" s="254">
        <f>IF(AND(L33&gt;6,L33&lt;9.01),L33-Persönliche_Daten!$AG$5,0)</f>
        <v>0</v>
      </c>
      <c r="AP33" s="254">
        <f>IF(L33&gt;9,L33-Persönliche_Daten!$AH$5,0)</f>
        <v>0</v>
      </c>
      <c r="AQ33" s="254">
        <f t="shared" si="6"/>
        <v>0</v>
      </c>
      <c r="AR33" s="254">
        <f t="shared" si="7"/>
        <v>0</v>
      </c>
      <c r="AS33" s="254">
        <f>IF(AND(O33&gt;6,O33&lt;9.01),O33-Persönliche_Daten!$AG$5,0)</f>
        <v>0</v>
      </c>
      <c r="AT33" s="254">
        <f>IF(O33&gt;9,O33-Persönliche_Daten!$AH$5,0)</f>
        <v>0</v>
      </c>
      <c r="AU33" s="254">
        <f t="shared" si="8"/>
        <v>0</v>
      </c>
      <c r="AV33" s="254">
        <f t="shared" si="9"/>
        <v>0</v>
      </c>
      <c r="AW33" s="254">
        <f t="shared" si="10"/>
        <v>0</v>
      </c>
    </row>
    <row r="34" spans="2:49" s="254" customFormat="1" ht="21.75" customHeight="1" x14ac:dyDescent="0.25">
      <c r="B34" s="328">
        <f t="shared" si="11"/>
        <v>46103</v>
      </c>
      <c r="C34" s="329">
        <f t="shared" si="12"/>
        <v>1</v>
      </c>
      <c r="D34" s="330">
        <f t="shared" si="13"/>
        <v>46103</v>
      </c>
      <c r="E34" s="263" t="s">
        <v>108</v>
      </c>
      <c r="F34" s="31"/>
      <c r="G34" s="31"/>
      <c r="H34" s="32" t="s">
        <v>108</v>
      </c>
      <c r="I34" s="251"/>
      <c r="J34" s="33"/>
      <c r="K34" s="33"/>
      <c r="L34" s="340">
        <f t="shared" si="0"/>
        <v>0</v>
      </c>
      <c r="M34" s="34"/>
      <c r="N34" s="34"/>
      <c r="O34" s="340">
        <f t="shared" si="1"/>
        <v>0</v>
      </c>
      <c r="P34" s="410"/>
      <c r="Q34" s="473">
        <f>IF(AW34&gt;0,0,IF(D34=Persönliche_Daten!$D$24,Persönliche_Daten!$H$24,IF(D34=Persönliche_Daten!$D$26,Persönliche_Daten!$H$26,IF(C34=2,Persönliche_Daten!$G$10,IF(C34=3,Persönliche_Daten!$H$10,IF(C34=4,Persönliche_Daten!$I$10,IF(C34=5,Persönliche_Daten!$J$10,IF(C34=6,Persönliche_Daten!$K$10))))))+IF(C34=7,Persönliche_Daten!$L$10,IF(C34=1,Persönliche_Daten!$M$10,0))))</f>
        <v>0</v>
      </c>
      <c r="R34" s="474"/>
      <c r="S34" s="475">
        <f t="shared" si="2"/>
        <v>0</v>
      </c>
      <c r="T34" s="474"/>
      <c r="U34" s="468">
        <f t="shared" si="3"/>
        <v>0</v>
      </c>
      <c r="V34" s="472"/>
      <c r="W34" s="468">
        <f t="shared" si="14"/>
        <v>0</v>
      </c>
      <c r="X34" s="469"/>
      <c r="Y34" s="341"/>
      <c r="Z34" s="342">
        <f t="shared" si="15"/>
        <v>0</v>
      </c>
      <c r="AA34" s="412"/>
      <c r="AB34" s="413">
        <f t="shared" si="4"/>
        <v>0</v>
      </c>
      <c r="AC34" s="412"/>
      <c r="AD34" s="412"/>
      <c r="AE34" s="412"/>
      <c r="AF34" s="467"/>
      <c r="AG34" s="467"/>
      <c r="AI34" s="414"/>
      <c r="AM34" s="254">
        <f>IF(AND(K34&gt;0,M34=K34),Persönliche_Daten!$AI$5,0)</f>
        <v>0</v>
      </c>
      <c r="AN34" s="254">
        <f t="shared" si="5"/>
        <v>0</v>
      </c>
      <c r="AO34" s="254">
        <f>IF(AND(L34&gt;6,L34&lt;9.01),L34-Persönliche_Daten!$AG$5,0)</f>
        <v>0</v>
      </c>
      <c r="AP34" s="254">
        <f>IF(L34&gt;9,L34-Persönliche_Daten!$AH$5,0)</f>
        <v>0</v>
      </c>
      <c r="AQ34" s="254">
        <f t="shared" si="6"/>
        <v>0</v>
      </c>
      <c r="AR34" s="254">
        <f t="shared" si="7"/>
        <v>0</v>
      </c>
      <c r="AS34" s="254">
        <f>IF(AND(O34&gt;6,O34&lt;9.01),O34-Persönliche_Daten!$AG$5,0)</f>
        <v>0</v>
      </c>
      <c r="AT34" s="254">
        <f>IF(O34&gt;9,O34-Persönliche_Daten!$AH$5,0)</f>
        <v>0</v>
      </c>
      <c r="AU34" s="254">
        <f t="shared" si="8"/>
        <v>0</v>
      </c>
      <c r="AV34" s="254">
        <f t="shared" si="9"/>
        <v>0</v>
      </c>
      <c r="AW34" s="254">
        <f t="shared" si="10"/>
        <v>0</v>
      </c>
    </row>
    <row r="35" spans="2:49" s="254" customFormat="1" ht="21.75" customHeight="1" x14ac:dyDescent="0.25">
      <c r="B35" s="328">
        <f t="shared" si="11"/>
        <v>46104</v>
      </c>
      <c r="C35" s="329">
        <f t="shared" si="12"/>
        <v>2</v>
      </c>
      <c r="D35" s="330">
        <f t="shared" si="13"/>
        <v>46104</v>
      </c>
      <c r="E35" s="263" t="s">
        <v>108</v>
      </c>
      <c r="F35" s="31"/>
      <c r="G35" s="31"/>
      <c r="H35" s="32" t="s">
        <v>108</v>
      </c>
      <c r="I35" s="251"/>
      <c r="J35" s="33"/>
      <c r="K35" s="33"/>
      <c r="L35" s="340">
        <f t="shared" si="0"/>
        <v>0</v>
      </c>
      <c r="M35" s="34"/>
      <c r="N35" s="34"/>
      <c r="O35" s="340">
        <f t="shared" si="1"/>
        <v>0</v>
      </c>
      <c r="P35" s="410"/>
      <c r="Q35" s="473">
        <f>IF(AW35&gt;0,0,IF(D35=Persönliche_Daten!$D$24,Persönliche_Daten!$H$24,IF(D35=Persönliche_Daten!$D$26,Persönliche_Daten!$H$26,IF(C35=2,Persönliche_Daten!$G$10,IF(C35=3,Persönliche_Daten!$H$10,IF(C35=4,Persönliche_Daten!$I$10,IF(C35=5,Persönliche_Daten!$J$10,IF(C35=6,Persönliche_Daten!$K$10))))))+IF(C35=7,Persönliche_Daten!$L$10,IF(C35=1,Persönliche_Daten!$M$10,0))))</f>
        <v>0</v>
      </c>
      <c r="R35" s="474"/>
      <c r="S35" s="475">
        <f t="shared" si="2"/>
        <v>0</v>
      </c>
      <c r="T35" s="474"/>
      <c r="U35" s="468">
        <f t="shared" si="3"/>
        <v>0</v>
      </c>
      <c r="V35" s="472"/>
      <c r="W35" s="468">
        <f t="shared" si="14"/>
        <v>0</v>
      </c>
      <c r="X35" s="469"/>
      <c r="Y35" s="341"/>
      <c r="Z35" s="342">
        <f t="shared" si="15"/>
        <v>0</v>
      </c>
      <c r="AA35" s="412"/>
      <c r="AB35" s="413">
        <f t="shared" si="4"/>
        <v>0</v>
      </c>
      <c r="AC35" s="412"/>
      <c r="AD35" s="412"/>
      <c r="AE35" s="412"/>
      <c r="AF35" s="467"/>
      <c r="AG35" s="467"/>
      <c r="AI35" s="414"/>
      <c r="AM35" s="254">
        <f>IF(AND(K35&gt;0,M35=K35),Persönliche_Daten!$AI$5,0)</f>
        <v>0</v>
      </c>
      <c r="AN35" s="254">
        <f t="shared" si="5"/>
        <v>0</v>
      </c>
      <c r="AO35" s="254">
        <f>IF(AND(L35&gt;6,L35&lt;9.01),L35-Persönliche_Daten!$AG$5,0)</f>
        <v>0</v>
      </c>
      <c r="AP35" s="254">
        <f>IF(L35&gt;9,L35-Persönliche_Daten!$AH$5,0)</f>
        <v>0</v>
      </c>
      <c r="AQ35" s="254">
        <f t="shared" si="6"/>
        <v>0</v>
      </c>
      <c r="AR35" s="254">
        <f t="shared" si="7"/>
        <v>0</v>
      </c>
      <c r="AS35" s="254">
        <f>IF(AND(O35&gt;6,O35&lt;9.01),O35-Persönliche_Daten!$AG$5,0)</f>
        <v>0</v>
      </c>
      <c r="AT35" s="254">
        <f>IF(O35&gt;9,O35-Persönliche_Daten!$AH$5,0)</f>
        <v>0</v>
      </c>
      <c r="AU35" s="254">
        <f t="shared" si="8"/>
        <v>0</v>
      </c>
      <c r="AV35" s="254">
        <f t="shared" si="9"/>
        <v>0</v>
      </c>
      <c r="AW35" s="254">
        <f t="shared" si="10"/>
        <v>0</v>
      </c>
    </row>
    <row r="36" spans="2:49" s="254" customFormat="1" ht="21.75" customHeight="1" x14ac:dyDescent="0.25">
      <c r="B36" s="328">
        <f t="shared" si="11"/>
        <v>46105</v>
      </c>
      <c r="C36" s="329">
        <f t="shared" si="12"/>
        <v>3</v>
      </c>
      <c r="D36" s="330">
        <f t="shared" si="13"/>
        <v>46105</v>
      </c>
      <c r="E36" s="263" t="s">
        <v>108</v>
      </c>
      <c r="F36" s="31"/>
      <c r="G36" s="31"/>
      <c r="H36" s="32" t="s">
        <v>108</v>
      </c>
      <c r="I36" s="251"/>
      <c r="J36" s="33"/>
      <c r="K36" s="33"/>
      <c r="L36" s="340">
        <f t="shared" si="0"/>
        <v>0</v>
      </c>
      <c r="M36" s="34"/>
      <c r="N36" s="34"/>
      <c r="O36" s="340">
        <f t="shared" si="1"/>
        <v>0</v>
      </c>
      <c r="P36" s="410"/>
      <c r="Q36" s="473">
        <f>IF(AW36&gt;0,0,IF(D36=Persönliche_Daten!$D$24,Persönliche_Daten!$H$24,IF(D36=Persönliche_Daten!$D$26,Persönliche_Daten!$H$26,IF(C36=2,Persönliche_Daten!$G$10,IF(C36=3,Persönliche_Daten!$H$10,IF(C36=4,Persönliche_Daten!$I$10,IF(C36=5,Persönliche_Daten!$J$10,IF(C36=6,Persönliche_Daten!$K$10))))))+IF(C36=7,Persönliche_Daten!$L$10,IF(C36=1,Persönliche_Daten!$M$10,0))))</f>
        <v>0</v>
      </c>
      <c r="R36" s="474"/>
      <c r="S36" s="475">
        <f t="shared" si="2"/>
        <v>0</v>
      </c>
      <c r="T36" s="474"/>
      <c r="U36" s="468">
        <f t="shared" si="3"/>
        <v>0</v>
      </c>
      <c r="V36" s="472"/>
      <c r="W36" s="468">
        <f t="shared" si="14"/>
        <v>0</v>
      </c>
      <c r="X36" s="469"/>
      <c r="Y36" s="341"/>
      <c r="Z36" s="342">
        <f t="shared" si="15"/>
        <v>0</v>
      </c>
      <c r="AA36" s="412"/>
      <c r="AB36" s="413">
        <f t="shared" si="4"/>
        <v>0</v>
      </c>
      <c r="AC36" s="412"/>
      <c r="AD36" s="412"/>
      <c r="AE36" s="412"/>
      <c r="AF36" s="467"/>
      <c r="AG36" s="467"/>
      <c r="AI36" s="414"/>
      <c r="AM36" s="254">
        <f>IF(AND(K36&gt;0,M36=K36),Persönliche_Daten!$AI$5,0)</f>
        <v>0</v>
      </c>
      <c r="AN36" s="254">
        <f t="shared" si="5"/>
        <v>0</v>
      </c>
      <c r="AO36" s="254">
        <f>IF(AND(L36&gt;6,L36&lt;9.01),L36-Persönliche_Daten!$AG$5,0)</f>
        <v>0</v>
      </c>
      <c r="AP36" s="254">
        <f>IF(L36&gt;9,L36-Persönliche_Daten!$AH$5,0)</f>
        <v>0</v>
      </c>
      <c r="AQ36" s="254">
        <f t="shared" si="6"/>
        <v>0</v>
      </c>
      <c r="AR36" s="254">
        <f t="shared" si="7"/>
        <v>0</v>
      </c>
      <c r="AS36" s="254">
        <f>IF(AND(O36&gt;6,O36&lt;9.01),O36-Persönliche_Daten!$AG$5,0)</f>
        <v>0</v>
      </c>
      <c r="AT36" s="254">
        <f>IF(O36&gt;9,O36-Persönliche_Daten!$AH$5,0)</f>
        <v>0</v>
      </c>
      <c r="AU36" s="254">
        <f t="shared" si="8"/>
        <v>0</v>
      </c>
      <c r="AV36" s="254">
        <f t="shared" si="9"/>
        <v>0</v>
      </c>
      <c r="AW36" s="254">
        <f t="shared" si="10"/>
        <v>0</v>
      </c>
    </row>
    <row r="37" spans="2:49" s="254" customFormat="1" ht="21.75" customHeight="1" x14ac:dyDescent="0.25">
      <c r="B37" s="328">
        <f t="shared" si="11"/>
        <v>46106</v>
      </c>
      <c r="C37" s="329">
        <f t="shared" si="12"/>
        <v>4</v>
      </c>
      <c r="D37" s="330">
        <f t="shared" si="13"/>
        <v>46106</v>
      </c>
      <c r="E37" s="263" t="s">
        <v>108</v>
      </c>
      <c r="F37" s="31"/>
      <c r="G37" s="31"/>
      <c r="H37" s="32" t="s">
        <v>108</v>
      </c>
      <c r="I37" s="251"/>
      <c r="J37" s="33"/>
      <c r="K37" s="33"/>
      <c r="L37" s="340">
        <f t="shared" si="0"/>
        <v>0</v>
      </c>
      <c r="M37" s="34"/>
      <c r="N37" s="34"/>
      <c r="O37" s="340">
        <f t="shared" si="1"/>
        <v>0</v>
      </c>
      <c r="P37" s="410"/>
      <c r="Q37" s="473">
        <f>IF(AW37&gt;0,0,IF(D37=Persönliche_Daten!$D$24,Persönliche_Daten!$H$24,IF(D37=Persönliche_Daten!$D$26,Persönliche_Daten!$H$26,IF(C37=2,Persönliche_Daten!$G$10,IF(C37=3,Persönliche_Daten!$H$10,IF(C37=4,Persönliche_Daten!$I$10,IF(C37=5,Persönliche_Daten!$J$10,IF(C37=6,Persönliche_Daten!$K$10))))))+IF(C37=7,Persönliche_Daten!$L$10,IF(C37=1,Persönliche_Daten!$M$10,0))))</f>
        <v>0</v>
      </c>
      <c r="R37" s="474"/>
      <c r="S37" s="475">
        <f t="shared" si="2"/>
        <v>0</v>
      </c>
      <c r="T37" s="474"/>
      <c r="U37" s="468">
        <f t="shared" si="3"/>
        <v>0</v>
      </c>
      <c r="V37" s="472"/>
      <c r="W37" s="468">
        <f t="shared" si="14"/>
        <v>0</v>
      </c>
      <c r="X37" s="469"/>
      <c r="Y37" s="341"/>
      <c r="Z37" s="342">
        <f t="shared" si="15"/>
        <v>0</v>
      </c>
      <c r="AA37" s="412"/>
      <c r="AB37" s="413">
        <f t="shared" si="4"/>
        <v>0</v>
      </c>
      <c r="AC37" s="412"/>
      <c r="AD37" s="412"/>
      <c r="AE37" s="412"/>
      <c r="AF37" s="467"/>
      <c r="AG37" s="467"/>
      <c r="AI37" s="414"/>
      <c r="AM37" s="254">
        <f>IF(AND(K37&gt;0,M37=K37),Persönliche_Daten!$AI$5,0)</f>
        <v>0</v>
      </c>
      <c r="AN37" s="254">
        <f t="shared" si="5"/>
        <v>0</v>
      </c>
      <c r="AO37" s="254">
        <f>IF(AND(L37&gt;6,L37&lt;9.01),L37-Persönliche_Daten!$AG$5,0)</f>
        <v>0</v>
      </c>
      <c r="AP37" s="254">
        <f>IF(L37&gt;9,L37-Persönliche_Daten!$AH$5,0)</f>
        <v>0</v>
      </c>
      <c r="AQ37" s="254">
        <f t="shared" si="6"/>
        <v>0</v>
      </c>
      <c r="AR37" s="254">
        <f t="shared" si="7"/>
        <v>0</v>
      </c>
      <c r="AS37" s="254">
        <f>IF(AND(O37&gt;6,O37&lt;9.01),O37-Persönliche_Daten!$AG$5,0)</f>
        <v>0</v>
      </c>
      <c r="AT37" s="254">
        <f>IF(O37&gt;9,O37-Persönliche_Daten!$AH$5,0)</f>
        <v>0</v>
      </c>
      <c r="AU37" s="254">
        <f t="shared" si="8"/>
        <v>0</v>
      </c>
      <c r="AV37" s="254">
        <f t="shared" si="9"/>
        <v>0</v>
      </c>
      <c r="AW37" s="254">
        <f t="shared" si="10"/>
        <v>0</v>
      </c>
    </row>
    <row r="38" spans="2:49" s="254" customFormat="1" ht="21.75" customHeight="1" x14ac:dyDescent="0.25">
      <c r="B38" s="328">
        <f t="shared" si="11"/>
        <v>46107</v>
      </c>
      <c r="C38" s="329">
        <f t="shared" si="12"/>
        <v>5</v>
      </c>
      <c r="D38" s="330">
        <f t="shared" si="13"/>
        <v>46107</v>
      </c>
      <c r="E38" s="263" t="s">
        <v>108</v>
      </c>
      <c r="F38" s="31"/>
      <c r="G38" s="31"/>
      <c r="H38" s="32" t="s">
        <v>108</v>
      </c>
      <c r="I38" s="251"/>
      <c r="J38" s="33"/>
      <c r="K38" s="33"/>
      <c r="L38" s="340">
        <f t="shared" si="0"/>
        <v>0</v>
      </c>
      <c r="M38" s="34"/>
      <c r="N38" s="34"/>
      <c r="O38" s="340">
        <f t="shared" si="1"/>
        <v>0</v>
      </c>
      <c r="P38" s="410"/>
      <c r="Q38" s="473">
        <f>IF(AW38&gt;0,0,IF(D38=Persönliche_Daten!$D$24,Persönliche_Daten!$H$24,IF(D38=Persönliche_Daten!$D$26,Persönliche_Daten!$H$26,IF(C38=2,Persönliche_Daten!$G$10,IF(C38=3,Persönliche_Daten!$H$10,IF(C38=4,Persönliche_Daten!$I$10,IF(C38=5,Persönliche_Daten!$J$10,IF(C38=6,Persönliche_Daten!$K$10))))))+IF(C38=7,Persönliche_Daten!$L$10,IF(C38=1,Persönliche_Daten!$M$10,0))))</f>
        <v>0</v>
      </c>
      <c r="R38" s="474"/>
      <c r="S38" s="475">
        <f t="shared" si="2"/>
        <v>0</v>
      </c>
      <c r="T38" s="474"/>
      <c r="U38" s="468">
        <f t="shared" si="3"/>
        <v>0</v>
      </c>
      <c r="V38" s="472"/>
      <c r="W38" s="468">
        <f t="shared" si="14"/>
        <v>0</v>
      </c>
      <c r="X38" s="469"/>
      <c r="Y38" s="341"/>
      <c r="Z38" s="342">
        <f t="shared" si="15"/>
        <v>0</v>
      </c>
      <c r="AA38" s="412"/>
      <c r="AB38" s="413">
        <f t="shared" si="4"/>
        <v>0</v>
      </c>
      <c r="AC38" s="412"/>
      <c r="AD38" s="412"/>
      <c r="AE38" s="412"/>
      <c r="AF38" s="467"/>
      <c r="AG38" s="467"/>
      <c r="AI38" s="414"/>
      <c r="AM38" s="254">
        <f>IF(AND(K38&gt;0,M38=K38),Persönliche_Daten!$AI$5,0)</f>
        <v>0</v>
      </c>
      <c r="AN38" s="254">
        <f t="shared" si="5"/>
        <v>0</v>
      </c>
      <c r="AO38" s="254">
        <f>IF(AND(L38&gt;6,L38&lt;9.01),L38-Persönliche_Daten!$AG$5,0)</f>
        <v>0</v>
      </c>
      <c r="AP38" s="254">
        <f>IF(L38&gt;9,L38-Persönliche_Daten!$AH$5,0)</f>
        <v>0</v>
      </c>
      <c r="AQ38" s="254">
        <f t="shared" si="6"/>
        <v>0</v>
      </c>
      <c r="AR38" s="254">
        <f t="shared" si="7"/>
        <v>0</v>
      </c>
      <c r="AS38" s="254">
        <f>IF(AND(O38&gt;6,O38&lt;9.01),O38-Persönliche_Daten!$AG$5,0)</f>
        <v>0</v>
      </c>
      <c r="AT38" s="254">
        <f>IF(O38&gt;9,O38-Persönliche_Daten!$AH$5,0)</f>
        <v>0</v>
      </c>
      <c r="AU38" s="254">
        <f t="shared" si="8"/>
        <v>0</v>
      </c>
      <c r="AV38" s="254">
        <f t="shared" si="9"/>
        <v>0</v>
      </c>
      <c r="AW38" s="254">
        <f t="shared" si="10"/>
        <v>0</v>
      </c>
    </row>
    <row r="39" spans="2:49" s="254" customFormat="1" ht="21.75" customHeight="1" x14ac:dyDescent="0.25">
      <c r="B39" s="328">
        <f t="shared" si="11"/>
        <v>46108</v>
      </c>
      <c r="C39" s="329">
        <f t="shared" si="12"/>
        <v>6</v>
      </c>
      <c r="D39" s="330">
        <f t="shared" si="13"/>
        <v>46108</v>
      </c>
      <c r="E39" s="263" t="s">
        <v>108</v>
      </c>
      <c r="F39" s="31"/>
      <c r="G39" s="31"/>
      <c r="H39" s="32" t="s">
        <v>108</v>
      </c>
      <c r="I39" s="251"/>
      <c r="J39" s="33"/>
      <c r="K39" s="33"/>
      <c r="L39" s="340">
        <f t="shared" si="0"/>
        <v>0</v>
      </c>
      <c r="M39" s="34"/>
      <c r="N39" s="34"/>
      <c r="O39" s="340">
        <f t="shared" si="1"/>
        <v>0</v>
      </c>
      <c r="P39" s="410"/>
      <c r="Q39" s="473">
        <f>IF(AW39&gt;0,0,IF(D39=Persönliche_Daten!$D$24,Persönliche_Daten!$H$24,IF(D39=Persönliche_Daten!$D$26,Persönliche_Daten!$H$26,IF(C39=2,Persönliche_Daten!$G$10,IF(C39=3,Persönliche_Daten!$H$10,IF(C39=4,Persönliche_Daten!$I$10,IF(C39=5,Persönliche_Daten!$J$10,IF(C39=6,Persönliche_Daten!$K$10))))))+IF(C39=7,Persönliche_Daten!$L$10,IF(C39=1,Persönliche_Daten!$M$10,0))))</f>
        <v>0</v>
      </c>
      <c r="R39" s="474"/>
      <c r="S39" s="475">
        <f t="shared" si="2"/>
        <v>0</v>
      </c>
      <c r="T39" s="474"/>
      <c r="U39" s="468">
        <f t="shared" si="3"/>
        <v>0</v>
      </c>
      <c r="V39" s="472"/>
      <c r="W39" s="468">
        <f t="shared" si="14"/>
        <v>0</v>
      </c>
      <c r="X39" s="469"/>
      <c r="Y39" s="341"/>
      <c r="Z39" s="342">
        <f t="shared" si="15"/>
        <v>0</v>
      </c>
      <c r="AA39" s="412"/>
      <c r="AB39" s="413">
        <f t="shared" si="4"/>
        <v>0</v>
      </c>
      <c r="AC39" s="412"/>
      <c r="AD39" s="412"/>
      <c r="AE39" s="412"/>
      <c r="AF39" s="467"/>
      <c r="AG39" s="467"/>
      <c r="AI39" s="414"/>
      <c r="AM39" s="254">
        <f>IF(AND(K39&gt;0,M39=K39),Persönliche_Daten!$AI$5,0)</f>
        <v>0</v>
      </c>
      <c r="AN39" s="254">
        <f t="shared" si="5"/>
        <v>0</v>
      </c>
      <c r="AO39" s="254">
        <f>IF(AND(L39&gt;6,L39&lt;9.01),L39-Persönliche_Daten!$AG$5,0)</f>
        <v>0</v>
      </c>
      <c r="AP39" s="254">
        <f>IF(L39&gt;9,L39-Persönliche_Daten!$AH$5,0)</f>
        <v>0</v>
      </c>
      <c r="AQ39" s="254">
        <f t="shared" si="6"/>
        <v>0</v>
      </c>
      <c r="AR39" s="254">
        <f t="shared" si="7"/>
        <v>0</v>
      </c>
      <c r="AS39" s="254">
        <f>IF(AND(O39&gt;6,O39&lt;9.01),O39-Persönliche_Daten!$AG$5,0)</f>
        <v>0</v>
      </c>
      <c r="AT39" s="254">
        <f>IF(O39&gt;9,O39-Persönliche_Daten!$AH$5,0)</f>
        <v>0</v>
      </c>
      <c r="AU39" s="254">
        <f t="shared" si="8"/>
        <v>0</v>
      </c>
      <c r="AV39" s="254">
        <f t="shared" si="9"/>
        <v>0</v>
      </c>
      <c r="AW39" s="254">
        <f t="shared" si="10"/>
        <v>0</v>
      </c>
    </row>
    <row r="40" spans="2:49" s="254" customFormat="1" ht="21.75" customHeight="1" x14ac:dyDescent="0.25">
      <c r="B40" s="328">
        <f t="shared" si="11"/>
        <v>46109</v>
      </c>
      <c r="C40" s="329">
        <f t="shared" si="12"/>
        <v>7</v>
      </c>
      <c r="D40" s="330">
        <f t="shared" si="13"/>
        <v>46109</v>
      </c>
      <c r="E40" s="263"/>
      <c r="F40" s="31"/>
      <c r="G40" s="31"/>
      <c r="H40" s="32"/>
      <c r="I40" s="251"/>
      <c r="J40" s="33"/>
      <c r="K40" s="33"/>
      <c r="L40" s="340">
        <f t="shared" si="0"/>
        <v>0</v>
      </c>
      <c r="M40" s="34"/>
      <c r="N40" s="34"/>
      <c r="O40" s="340">
        <f t="shared" si="1"/>
        <v>0</v>
      </c>
      <c r="P40" s="410"/>
      <c r="Q40" s="473">
        <f>IF(AW40&gt;0,0,IF(D40=Persönliche_Daten!$D$24,Persönliche_Daten!$H$24,IF(D40=Persönliche_Daten!$D$26,Persönliche_Daten!$H$26,IF(C40=2,Persönliche_Daten!$G$10,IF(C40=3,Persönliche_Daten!$H$10,IF(C40=4,Persönliche_Daten!$I$10,IF(C40=5,Persönliche_Daten!$J$10,IF(C40=6,Persönliche_Daten!$K$10))))))+IF(C40=7,Persönliche_Daten!$L$10,IF(C40=1,Persönliche_Daten!$M$10,0))))</f>
        <v>0</v>
      </c>
      <c r="R40" s="474"/>
      <c r="S40" s="475">
        <f t="shared" si="2"/>
        <v>0</v>
      </c>
      <c r="T40" s="474"/>
      <c r="U40" s="468">
        <f t="shared" si="3"/>
        <v>0</v>
      </c>
      <c r="V40" s="472"/>
      <c r="W40" s="468">
        <f t="shared" si="14"/>
        <v>0</v>
      </c>
      <c r="X40" s="469"/>
      <c r="Y40" s="341"/>
      <c r="Z40" s="342">
        <f t="shared" si="15"/>
        <v>0</v>
      </c>
      <c r="AA40" s="412"/>
      <c r="AB40" s="413">
        <f t="shared" si="4"/>
        <v>0</v>
      </c>
      <c r="AC40" s="412"/>
      <c r="AD40" s="412"/>
      <c r="AE40" s="412"/>
      <c r="AF40" s="467"/>
      <c r="AG40" s="467"/>
      <c r="AI40" s="414"/>
      <c r="AM40" s="254">
        <f>IF(AND(K40&gt;0,M40=K40),Persönliche_Daten!$AI$5,0)</f>
        <v>0</v>
      </c>
      <c r="AN40" s="254">
        <f t="shared" si="5"/>
        <v>0</v>
      </c>
      <c r="AO40" s="254">
        <f>IF(AND(L40&gt;6,L40&lt;9.01),L40-Persönliche_Daten!$AG$5,0)</f>
        <v>0</v>
      </c>
      <c r="AP40" s="254">
        <f>IF(L40&gt;9,L40-Persönliche_Daten!$AH$5,0)</f>
        <v>0</v>
      </c>
      <c r="AQ40" s="254">
        <f t="shared" si="6"/>
        <v>0</v>
      </c>
      <c r="AR40" s="254">
        <f t="shared" si="7"/>
        <v>0</v>
      </c>
      <c r="AS40" s="254">
        <f>IF(AND(O40&gt;6,O40&lt;9.01),O40-Persönliche_Daten!$AG$5,0)</f>
        <v>0</v>
      </c>
      <c r="AT40" s="254">
        <f>IF(O40&gt;9,O40-Persönliche_Daten!$AH$5,0)</f>
        <v>0</v>
      </c>
      <c r="AU40" s="254">
        <f t="shared" si="8"/>
        <v>0</v>
      </c>
      <c r="AV40" s="254">
        <f t="shared" si="9"/>
        <v>0</v>
      </c>
      <c r="AW40" s="254">
        <f t="shared" si="10"/>
        <v>0</v>
      </c>
    </row>
    <row r="41" spans="2:49" s="254" customFormat="1" ht="21.75" customHeight="1" x14ac:dyDescent="0.25">
      <c r="B41" s="328">
        <f t="shared" si="11"/>
        <v>46110</v>
      </c>
      <c r="C41" s="329">
        <f t="shared" si="12"/>
        <v>1</v>
      </c>
      <c r="D41" s="330">
        <f t="shared" si="13"/>
        <v>46110</v>
      </c>
      <c r="E41" s="263"/>
      <c r="F41" s="31"/>
      <c r="G41" s="31"/>
      <c r="H41" s="32"/>
      <c r="I41" s="251"/>
      <c r="J41" s="33"/>
      <c r="K41" s="33"/>
      <c r="L41" s="340">
        <f t="shared" si="0"/>
        <v>0</v>
      </c>
      <c r="M41" s="34"/>
      <c r="N41" s="34"/>
      <c r="O41" s="340">
        <f t="shared" si="1"/>
        <v>0</v>
      </c>
      <c r="P41" s="410"/>
      <c r="Q41" s="473">
        <f>IF(AW41&gt;0,0,IF(D41=Persönliche_Daten!$D$24,Persönliche_Daten!$H$24,IF(D41=Persönliche_Daten!$D$26,Persönliche_Daten!$H$26,IF(C41=2,Persönliche_Daten!$G$10,IF(C41=3,Persönliche_Daten!$H$10,IF(C41=4,Persönliche_Daten!$I$10,IF(C41=5,Persönliche_Daten!$J$10,IF(C41=6,Persönliche_Daten!$K$10))))))+IF(C41=7,Persönliche_Daten!$L$10,IF(C41=1,Persönliche_Daten!$M$10,0))))</f>
        <v>0</v>
      </c>
      <c r="R41" s="474"/>
      <c r="S41" s="475">
        <f t="shared" si="2"/>
        <v>0</v>
      </c>
      <c r="T41" s="474"/>
      <c r="U41" s="468">
        <f t="shared" si="3"/>
        <v>0</v>
      </c>
      <c r="V41" s="472"/>
      <c r="W41" s="468">
        <f t="shared" si="14"/>
        <v>0</v>
      </c>
      <c r="X41" s="469"/>
      <c r="Y41" s="341"/>
      <c r="Z41" s="342">
        <f t="shared" si="15"/>
        <v>0</v>
      </c>
      <c r="AA41" s="412"/>
      <c r="AB41" s="413">
        <f t="shared" si="4"/>
        <v>0</v>
      </c>
      <c r="AC41" s="412"/>
      <c r="AD41" s="412"/>
      <c r="AE41" s="412"/>
      <c r="AF41" s="467"/>
      <c r="AG41" s="467"/>
      <c r="AI41" s="414"/>
      <c r="AM41" s="254">
        <f>IF(AND(K41&gt;0,M41=K41),Persönliche_Daten!$AI$5,0)</f>
        <v>0</v>
      </c>
      <c r="AN41" s="254">
        <f t="shared" si="5"/>
        <v>0</v>
      </c>
      <c r="AO41" s="254">
        <f>IF(AND(L41&gt;6,L41&lt;9.01),L41-Persönliche_Daten!$AG$5,0)</f>
        <v>0</v>
      </c>
      <c r="AP41" s="254">
        <f>IF(L41&gt;9,L41-Persönliche_Daten!$AH$5,0)</f>
        <v>0</v>
      </c>
      <c r="AQ41" s="254">
        <f t="shared" si="6"/>
        <v>0</v>
      </c>
      <c r="AR41" s="254">
        <f t="shared" si="7"/>
        <v>0</v>
      </c>
      <c r="AS41" s="254">
        <f>IF(AND(O41&gt;6,O41&lt;9.01),O41-Persönliche_Daten!$AG$5,0)</f>
        <v>0</v>
      </c>
      <c r="AT41" s="254">
        <f>IF(O41&gt;9,O41-Persönliche_Daten!$AH$5,0)</f>
        <v>0</v>
      </c>
      <c r="AU41" s="254">
        <f t="shared" si="8"/>
        <v>0</v>
      </c>
      <c r="AV41" s="254">
        <f t="shared" si="9"/>
        <v>0</v>
      </c>
      <c r="AW41" s="254">
        <f t="shared" si="10"/>
        <v>0</v>
      </c>
    </row>
    <row r="42" spans="2:49" s="254" customFormat="1" ht="21.75" customHeight="1" x14ac:dyDescent="0.25">
      <c r="B42" s="328">
        <f t="shared" si="11"/>
        <v>46111</v>
      </c>
      <c r="C42" s="329">
        <f t="shared" si="12"/>
        <v>2</v>
      </c>
      <c r="D42" s="330">
        <f t="shared" si="13"/>
        <v>46111</v>
      </c>
      <c r="E42" s="263"/>
      <c r="F42" s="31"/>
      <c r="G42" s="31"/>
      <c r="H42" s="32"/>
      <c r="I42" s="251"/>
      <c r="J42" s="33"/>
      <c r="K42" s="33"/>
      <c r="L42" s="340">
        <f t="shared" si="0"/>
        <v>0</v>
      </c>
      <c r="M42" s="34"/>
      <c r="N42" s="34"/>
      <c r="O42" s="340">
        <f t="shared" si="1"/>
        <v>0</v>
      </c>
      <c r="P42" s="410"/>
      <c r="Q42" s="473">
        <f>IF(AW42&gt;0,0,IF(D42=Persönliche_Daten!$D$24,Persönliche_Daten!$H$24,IF(D42=Persönliche_Daten!$D$26,Persönliche_Daten!$H$26,IF(C42=2,Persönliche_Daten!$G$10,IF(C42=3,Persönliche_Daten!$H$10,IF(C42=4,Persönliche_Daten!$I$10,IF(C42=5,Persönliche_Daten!$J$10,IF(C42=6,Persönliche_Daten!$K$10))))))+IF(C42=7,Persönliche_Daten!$L$10,IF(C42=1,Persönliche_Daten!$M$10,0))))</f>
        <v>0</v>
      </c>
      <c r="R42" s="474"/>
      <c r="S42" s="475">
        <f t="shared" si="2"/>
        <v>0</v>
      </c>
      <c r="T42" s="474"/>
      <c r="U42" s="468">
        <f t="shared" si="3"/>
        <v>0</v>
      </c>
      <c r="V42" s="472"/>
      <c r="W42" s="468">
        <f t="shared" si="14"/>
        <v>0</v>
      </c>
      <c r="X42" s="469"/>
      <c r="Y42" s="341"/>
      <c r="Z42" s="342">
        <f t="shared" si="15"/>
        <v>0</v>
      </c>
      <c r="AA42" s="412"/>
      <c r="AB42" s="413">
        <f t="shared" si="4"/>
        <v>0</v>
      </c>
      <c r="AC42" s="412"/>
      <c r="AD42" s="412"/>
      <c r="AE42" s="412"/>
      <c r="AF42" s="467"/>
      <c r="AG42" s="467"/>
      <c r="AI42" s="414"/>
      <c r="AM42" s="254">
        <f>IF(AND(K42&gt;0,M42=K42),Persönliche_Daten!$AI$5,0)</f>
        <v>0</v>
      </c>
      <c r="AN42" s="254">
        <f t="shared" si="5"/>
        <v>0</v>
      </c>
      <c r="AO42" s="254">
        <f>IF(AND(L42&gt;6,L42&lt;9.01),L42-Persönliche_Daten!$AG$5,0)</f>
        <v>0</v>
      </c>
      <c r="AP42" s="254">
        <f>IF(L42&gt;9,L42-Persönliche_Daten!$AH$5,0)</f>
        <v>0</v>
      </c>
      <c r="AQ42" s="254">
        <f t="shared" si="6"/>
        <v>0</v>
      </c>
      <c r="AR42" s="254">
        <f t="shared" si="7"/>
        <v>0</v>
      </c>
      <c r="AS42" s="254">
        <f>IF(AND(O42&gt;6,O42&lt;9.01),O42-Persönliche_Daten!$AG$5,0)</f>
        <v>0</v>
      </c>
      <c r="AT42" s="254">
        <f>IF(O42&gt;9,O42-Persönliche_Daten!$AH$5,0)</f>
        <v>0</v>
      </c>
      <c r="AU42" s="254">
        <f t="shared" si="8"/>
        <v>0</v>
      </c>
      <c r="AV42" s="254">
        <f t="shared" si="9"/>
        <v>0</v>
      </c>
      <c r="AW42" s="254">
        <f t="shared" si="10"/>
        <v>0</v>
      </c>
    </row>
    <row r="43" spans="2:49" s="254" customFormat="1" ht="21.75" customHeight="1" x14ac:dyDescent="0.25">
      <c r="B43" s="331">
        <f t="shared" si="11"/>
        <v>46112</v>
      </c>
      <c r="C43" s="332">
        <f t="shared" si="12"/>
        <v>3</v>
      </c>
      <c r="D43" s="333">
        <f t="shared" si="13"/>
        <v>46112</v>
      </c>
      <c r="E43" s="263" t="s">
        <v>108</v>
      </c>
      <c r="F43" s="31"/>
      <c r="G43" s="31"/>
      <c r="H43" s="32"/>
      <c r="I43" s="251"/>
      <c r="J43" s="33"/>
      <c r="K43" s="33"/>
      <c r="L43" s="340">
        <f t="shared" si="0"/>
        <v>0</v>
      </c>
      <c r="M43" s="34"/>
      <c r="N43" s="34"/>
      <c r="O43" s="340">
        <f t="shared" si="1"/>
        <v>0</v>
      </c>
      <c r="P43" s="410"/>
      <c r="Q43" s="473">
        <f>IF(AW43&gt;0,0,IF(D43=Persönliche_Daten!$D$24,Persönliche_Daten!$H$24,IF(D43=Persönliche_Daten!$D$26,Persönliche_Daten!$H$26,IF(C43=2,Persönliche_Daten!$G$10,IF(C43=3,Persönliche_Daten!$H$10,IF(C43=4,Persönliche_Daten!$I$10,IF(C43=5,Persönliche_Daten!$J$10,IF(C43=6,Persönliche_Daten!$K$10))))))+IF(C43=7,Persönliche_Daten!$L$10,IF(C43=1,Persönliche_Daten!$M$10,0))))</f>
        <v>0</v>
      </c>
      <c r="R43" s="474"/>
      <c r="S43" s="475">
        <f t="shared" si="2"/>
        <v>0</v>
      </c>
      <c r="T43" s="474"/>
      <c r="U43" s="468">
        <f t="shared" si="3"/>
        <v>0</v>
      </c>
      <c r="V43" s="472"/>
      <c r="W43" s="468">
        <f t="shared" si="14"/>
        <v>0</v>
      </c>
      <c r="X43" s="469"/>
      <c r="Y43" s="341"/>
      <c r="Z43" s="342">
        <f t="shared" si="15"/>
        <v>0</v>
      </c>
      <c r="AA43" s="412"/>
      <c r="AB43" s="415">
        <f t="shared" si="4"/>
        <v>0</v>
      </c>
      <c r="AC43" s="412"/>
      <c r="AD43" s="412"/>
      <c r="AE43" s="412"/>
      <c r="AF43" s="467"/>
      <c r="AG43" s="467"/>
      <c r="AI43" s="414"/>
      <c r="AK43" s="416"/>
      <c r="AM43" s="254">
        <f>IF(AND(K43&gt;0,M43=K43),Persönliche_Daten!$AI$5,0)</f>
        <v>0</v>
      </c>
      <c r="AN43" s="254">
        <f t="shared" si="5"/>
        <v>0</v>
      </c>
      <c r="AO43" s="254">
        <f>IF(AND(L43&gt;6,L43&lt;9.01),L43-Persönliche_Daten!$AG$5,0)</f>
        <v>0</v>
      </c>
      <c r="AP43" s="254">
        <f>IF(L43&gt;9,L43-Persönliche_Daten!$AH$5,0)</f>
        <v>0</v>
      </c>
      <c r="AQ43" s="254">
        <f t="shared" si="6"/>
        <v>0</v>
      </c>
      <c r="AR43" s="254">
        <f t="shared" si="7"/>
        <v>0</v>
      </c>
      <c r="AS43" s="254">
        <f>IF(AND(O43&gt;6,O43&lt;9.01),O43-Persönliche_Daten!$AG$5,0)</f>
        <v>0</v>
      </c>
      <c r="AT43" s="254">
        <f>IF(O43&gt;9,O43-Persönliche_Daten!$AH$5,0)</f>
        <v>0</v>
      </c>
      <c r="AU43" s="254">
        <f t="shared" si="8"/>
        <v>0</v>
      </c>
      <c r="AV43" s="254">
        <f t="shared" si="9"/>
        <v>0</v>
      </c>
      <c r="AW43" s="254">
        <f t="shared" si="10"/>
        <v>0</v>
      </c>
    </row>
    <row r="44" spans="2:49" s="254"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350"/>
      <c r="Z44" s="352"/>
      <c r="AA44" s="256"/>
      <c r="AB44" s="257">
        <f>SUM(AB13:AB43)</f>
        <v>0</v>
      </c>
      <c r="AC44" s="256"/>
      <c r="AD44" s="256"/>
      <c r="AE44" s="256"/>
      <c r="AF44" s="467"/>
      <c r="AG44" s="467"/>
    </row>
    <row r="45" spans="2:49" s="254"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350"/>
      <c r="Z45" s="352"/>
      <c r="AA45" s="256"/>
      <c r="AB45" s="258"/>
      <c r="AC45" s="256"/>
      <c r="AD45" s="256"/>
      <c r="AE45" s="256"/>
      <c r="AF45" s="253"/>
      <c r="AG45" s="253"/>
    </row>
    <row r="46" spans="2:49" s="254"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348"/>
      <c r="Z46" s="358"/>
      <c r="AA46" s="255"/>
      <c r="AB46" s="259"/>
      <c r="AC46" s="255"/>
      <c r="AD46" s="255"/>
      <c r="AE46" s="255"/>
      <c r="AF46" s="255"/>
      <c r="AG46" s="255"/>
      <c r="AK46" s="260"/>
      <c r="AL46" s="487"/>
      <c r="AM46" s="487"/>
    </row>
    <row r="47" spans="2:49" s="254"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496"/>
      <c r="X47" s="497"/>
      <c r="Y47" s="239"/>
      <c r="Z47" s="361"/>
      <c r="AA47" s="239"/>
      <c r="AB47" s="417"/>
      <c r="AC47" s="239"/>
      <c r="AD47" s="239"/>
      <c r="AE47" s="239"/>
      <c r="AF47" s="239"/>
      <c r="AG47" s="239"/>
      <c r="AK47" s="418"/>
    </row>
    <row r="48" spans="2:49" s="254"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30</v>
      </c>
      <c r="U48" s="324"/>
      <c r="V48" s="324"/>
      <c r="W48" s="488">
        <f>Februar!W49</f>
        <v>0</v>
      </c>
      <c r="X48" s="489"/>
      <c r="Y48" s="324"/>
      <c r="Z48" s="361"/>
      <c r="AA48" s="239"/>
      <c r="AB48" s="417"/>
      <c r="AC48" s="239"/>
      <c r="AD48" s="239"/>
      <c r="AE48" s="239"/>
      <c r="AF48" s="239"/>
      <c r="AG48" s="239"/>
    </row>
    <row r="49" spans="2:39" s="254"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324"/>
      <c r="Z49" s="361"/>
      <c r="AA49" s="239"/>
      <c r="AB49" s="417"/>
      <c r="AC49" s="239"/>
      <c r="AD49" s="239"/>
      <c r="AE49" s="239"/>
      <c r="AF49" s="239"/>
      <c r="AG49" s="239"/>
      <c r="AJ49" s="412">
        <f>ROUNDDOWN(W49,0)</f>
        <v>0</v>
      </c>
      <c r="AK49" s="412">
        <f>ROUND(W49-AJ49,2)</f>
        <v>0</v>
      </c>
      <c r="AL49" s="419">
        <f>ROUND(AK49*60,0)</f>
        <v>0</v>
      </c>
      <c r="AM49" s="254" t="str">
        <f>AJ49&amp;" "&amp;"Std."&amp;" "&amp;AL49&amp;" "&amp;"Min."</f>
        <v>0 Std. 0 Min.</v>
      </c>
    </row>
    <row r="50" spans="2:39" s="254"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324"/>
      <c r="Z50" s="361"/>
      <c r="AA50" s="239"/>
      <c r="AB50" s="417"/>
      <c r="AC50" s="239"/>
      <c r="AD50" s="239"/>
      <c r="AE50" s="239"/>
      <c r="AF50" s="239"/>
      <c r="AG50" s="239"/>
    </row>
    <row r="51" spans="2:39" s="254"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324"/>
      <c r="Z51" s="361"/>
      <c r="AA51" s="239"/>
      <c r="AB51" s="417"/>
      <c r="AC51" s="239"/>
      <c r="AD51" s="239"/>
      <c r="AE51" s="239"/>
      <c r="AF51" s="239"/>
      <c r="AG51" s="239"/>
    </row>
    <row r="52" spans="2:39"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282"/>
      <c r="Z52" s="366"/>
      <c r="AA52" s="223"/>
      <c r="AB52" s="246"/>
      <c r="AC52" s="223"/>
      <c r="AD52" s="223"/>
      <c r="AE52" s="223"/>
      <c r="AF52" s="236"/>
      <c r="AG52" s="236"/>
    </row>
    <row r="53" spans="2:39"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282"/>
      <c r="Z53" s="366"/>
      <c r="AA53" s="223"/>
      <c r="AB53" s="246"/>
      <c r="AC53" s="223"/>
      <c r="AD53" s="223"/>
      <c r="AE53" s="223"/>
      <c r="AF53" s="236"/>
      <c r="AG53" s="236"/>
    </row>
  </sheetData>
  <sheetProtection algorithmName="SHA-512" hashValue="xgTiwintq3gOTU0Zl7MZMQH55RDj/MJYmG079TgOo/CPmwUHssaH+7sDQIc8TvIDfeXFWVnd02+aU0folxXHlQ==" saltValue="s7mvy4EWMrMMOYqvr4c+vw==" spinCount="100000" sheet="1" objects="1" scenarios="1"/>
  <customSheetViews>
    <customSheetView guid="{22DB5202-71BE-11D3-B97D-005004335D92}" showGridLines="0" zeroValues="0" hiddenColumns="1" showRuler="0" topLeftCell="B1">
      <pane ySplit="12" topLeftCell="A13" activePane="bottomLeft" state="frozen"/>
      <selection pane="bottomLeft" activeCell="J52" sqref="J52"/>
      <pageMargins left="0.35433070866141736" right="0.23622047244094491" top="0.47244094488188981" bottom="0.23622047244094491" header="0.31496062992125984" footer="0.15748031496062992"/>
      <pageSetup paperSize="9" orientation="portrait" horizontalDpi="4294967292" verticalDpi="0" r:id="rId1"/>
      <headerFooter alignWithMargins="0"/>
    </customSheetView>
  </customSheetViews>
  <mergeCells count="178">
    <mergeCell ref="AL46:AM46"/>
    <mergeCell ref="W48:X48"/>
    <mergeCell ref="W49:X49"/>
    <mergeCell ref="K46:L46"/>
    <mergeCell ref="N46:O46"/>
    <mergeCell ref="S46:T46"/>
    <mergeCell ref="W46:X46"/>
    <mergeCell ref="W47:X47"/>
    <mergeCell ref="U44:V44"/>
    <mergeCell ref="W44:X44"/>
    <mergeCell ref="AF44:AG44"/>
    <mergeCell ref="K44:L44"/>
    <mergeCell ref="N44:O44"/>
    <mergeCell ref="Q44:R44"/>
    <mergeCell ref="S44:T44"/>
    <mergeCell ref="AF41:AG41"/>
    <mergeCell ref="AF42:AG42"/>
    <mergeCell ref="W42:X42"/>
    <mergeCell ref="W43:X43"/>
    <mergeCell ref="AF43:AG43"/>
    <mergeCell ref="W41:X41"/>
    <mergeCell ref="AF40:AG40"/>
    <mergeCell ref="W37:X37"/>
    <mergeCell ref="W38:X38"/>
    <mergeCell ref="W39:X39"/>
    <mergeCell ref="W40:X40"/>
    <mergeCell ref="AF37:AG37"/>
    <mergeCell ref="AF38:AG38"/>
    <mergeCell ref="AF39:AG39"/>
    <mergeCell ref="W26:X26"/>
    <mergeCell ref="W27:X27"/>
    <mergeCell ref="AF23:AG23"/>
    <mergeCell ref="AF24:AG24"/>
    <mergeCell ref="AF22:AG22"/>
    <mergeCell ref="W23:X23"/>
    <mergeCell ref="W24:X24"/>
    <mergeCell ref="AF25:AG25"/>
    <mergeCell ref="W25:X25"/>
    <mergeCell ref="AF26:AG26"/>
    <mergeCell ref="AF27:AG27"/>
    <mergeCell ref="AF35:AG35"/>
    <mergeCell ref="AF36:AG36"/>
    <mergeCell ref="W31:X31"/>
    <mergeCell ref="W32:X32"/>
    <mergeCell ref="W28:X28"/>
    <mergeCell ref="AF29:AG29"/>
    <mergeCell ref="AF30:AG30"/>
    <mergeCell ref="W30:X30"/>
    <mergeCell ref="AF33:AG33"/>
    <mergeCell ref="AF34:AG34"/>
    <mergeCell ref="Q42:R42"/>
    <mergeCell ref="Q43:R43"/>
    <mergeCell ref="Q41:R41"/>
    <mergeCell ref="U42:V42"/>
    <mergeCell ref="U43:V43"/>
    <mergeCell ref="S41:T41"/>
    <mergeCell ref="U41:V41"/>
    <mergeCell ref="S42:T42"/>
    <mergeCell ref="S43:T43"/>
    <mergeCell ref="Q40:R40"/>
    <mergeCell ref="S40:T40"/>
    <mergeCell ref="U40:V40"/>
    <mergeCell ref="U37:V37"/>
    <mergeCell ref="S39:T39"/>
    <mergeCell ref="U38:V38"/>
    <mergeCell ref="U39:V39"/>
    <mergeCell ref="Q38:R38"/>
    <mergeCell ref="Q39:R39"/>
    <mergeCell ref="S38:T38"/>
    <mergeCell ref="Q35:R35"/>
    <mergeCell ref="S36:T36"/>
    <mergeCell ref="S37:T37"/>
    <mergeCell ref="Q36:R36"/>
    <mergeCell ref="Q37:R37"/>
    <mergeCell ref="AF28:AG28"/>
    <mergeCell ref="S34:T34"/>
    <mergeCell ref="S35:T35"/>
    <mergeCell ref="U34:V34"/>
    <mergeCell ref="U35:V35"/>
    <mergeCell ref="Q33:R33"/>
    <mergeCell ref="S28:T28"/>
    <mergeCell ref="S29:T29"/>
    <mergeCell ref="U29:V29"/>
    <mergeCell ref="AF31:AG31"/>
    <mergeCell ref="AF32:AG32"/>
    <mergeCell ref="U28:V28"/>
    <mergeCell ref="W29:X29"/>
    <mergeCell ref="W33:X33"/>
    <mergeCell ref="W34:X34"/>
    <mergeCell ref="W35:X35"/>
    <mergeCell ref="W36:X36"/>
    <mergeCell ref="U36:V36"/>
    <mergeCell ref="Q34:R34"/>
    <mergeCell ref="Q26:R26"/>
    <mergeCell ref="Q27:R27"/>
    <mergeCell ref="S32:T32"/>
    <mergeCell ref="Q30:R30"/>
    <mergeCell ref="Q31:R31"/>
    <mergeCell ref="Q32:R32"/>
    <mergeCell ref="Q28:R28"/>
    <mergeCell ref="Q29:R29"/>
    <mergeCell ref="U33:V33"/>
    <mergeCell ref="U32:V32"/>
    <mergeCell ref="S33:T33"/>
    <mergeCell ref="U30:V30"/>
    <mergeCell ref="U31:V31"/>
    <mergeCell ref="S30:T30"/>
    <mergeCell ref="S31:T31"/>
    <mergeCell ref="U25:V25"/>
    <mergeCell ref="U26:V26"/>
    <mergeCell ref="U27:V27"/>
    <mergeCell ref="U20:V20"/>
    <mergeCell ref="U21:V21"/>
    <mergeCell ref="U23:V23"/>
    <mergeCell ref="S25:T25"/>
    <mergeCell ref="S17:T17"/>
    <mergeCell ref="S18:T18"/>
    <mergeCell ref="S19:T19"/>
    <mergeCell ref="U22:V22"/>
    <mergeCell ref="U19:V19"/>
    <mergeCell ref="S20:T20"/>
    <mergeCell ref="S26:T26"/>
    <mergeCell ref="S27:T27"/>
    <mergeCell ref="Q25:R25"/>
    <mergeCell ref="Q21:R21"/>
    <mergeCell ref="S22:T22"/>
    <mergeCell ref="S23:T23"/>
    <mergeCell ref="Q22:R22"/>
    <mergeCell ref="Q23:R23"/>
    <mergeCell ref="S24:T24"/>
    <mergeCell ref="Q17:R17"/>
    <mergeCell ref="Q18:R18"/>
    <mergeCell ref="Q19:R19"/>
    <mergeCell ref="Q20:R20"/>
    <mergeCell ref="S21:T21"/>
    <mergeCell ref="AF15:AG15"/>
    <mergeCell ref="AF16:AG16"/>
    <mergeCell ref="U17:V17"/>
    <mergeCell ref="U18:V18"/>
    <mergeCell ref="AF17:AG17"/>
    <mergeCell ref="AF18:AG18"/>
    <mergeCell ref="AF19:AG19"/>
    <mergeCell ref="Q24:R24"/>
    <mergeCell ref="AF21:AG21"/>
    <mergeCell ref="U24:V24"/>
    <mergeCell ref="W21:X21"/>
    <mergeCell ref="W22:X22"/>
    <mergeCell ref="W17:X17"/>
    <mergeCell ref="W18:X18"/>
    <mergeCell ref="W15:X15"/>
    <mergeCell ref="W16:X16"/>
    <mergeCell ref="W19:X19"/>
    <mergeCell ref="W20:X20"/>
    <mergeCell ref="AF20:AG20"/>
    <mergeCell ref="U11:V11"/>
    <mergeCell ref="AF13:AG13"/>
    <mergeCell ref="W11:X11"/>
    <mergeCell ref="U13:V13"/>
    <mergeCell ref="W13:X13"/>
    <mergeCell ref="U16:V16"/>
    <mergeCell ref="U14:V14"/>
    <mergeCell ref="H5:L5"/>
    <mergeCell ref="H6:L6"/>
    <mergeCell ref="H7:L7"/>
    <mergeCell ref="Q11:R11"/>
    <mergeCell ref="M5:O5"/>
    <mergeCell ref="H8:L8"/>
    <mergeCell ref="U15:V15"/>
    <mergeCell ref="Q13:R13"/>
    <mergeCell ref="Q14:R14"/>
    <mergeCell ref="Q15:R15"/>
    <mergeCell ref="Q16:R16"/>
    <mergeCell ref="S13:T13"/>
    <mergeCell ref="S14:T14"/>
    <mergeCell ref="S15:T15"/>
    <mergeCell ref="S16:T16"/>
    <mergeCell ref="AF14:AG14"/>
    <mergeCell ref="W14:X14"/>
  </mergeCells>
  <conditionalFormatting sqref="B13:B43">
    <cfRule type="expression" dxfId="81" priority="1" stopIfTrue="1">
      <formula>WEEKDAY(C13)=7</formula>
    </cfRule>
    <cfRule type="expression" dxfId="80" priority="2" stopIfTrue="1">
      <formula>WEEKDAY(C13)=1</formula>
    </cfRule>
  </conditionalFormatting>
  <conditionalFormatting sqref="C13:C43">
    <cfRule type="expression" dxfId="79" priority="3" stopIfTrue="1">
      <formula>WEEKDAY(C13)=7</formula>
    </cfRule>
    <cfRule type="expression" dxfId="78" priority="4" stopIfTrue="1">
      <formula>WEEKDAY(C13)=1</formula>
    </cfRule>
  </conditionalFormatting>
  <conditionalFormatting sqref="D13:D43">
    <cfRule type="expression" dxfId="77" priority="5" stopIfTrue="1">
      <formula>WEEKDAY(C13)=7</formula>
    </cfRule>
    <cfRule type="expression" dxfId="76" priority="6" stopIfTrue="1">
      <formula>WEEKDAY(C13)=1</formula>
    </cfRule>
  </conditionalFormatting>
  <conditionalFormatting sqref="U13:U43 W13:W43 S13:S43 E13:Q43">
    <cfRule type="expression" dxfId="75" priority="7" stopIfTrue="1">
      <formula>WEEKDAY($C13)=7</formula>
    </cfRule>
    <cfRule type="expression" dxfId="74" priority="8" stopIfTrue="1">
      <formula>WEEKDAY($C13)=1</formula>
    </cfRule>
  </conditionalFormatting>
  <pageMargins left="0" right="0" top="0" bottom="0" header="0" footer="0"/>
  <pageSetup paperSize="9" scale="60"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AW54"/>
  <sheetViews>
    <sheetView showGridLines="0" showRowColHeaders="0" showZeros="0" topLeftCell="B1" zoomScale="85" zoomScaleNormal="85" workbookViewId="0">
      <pane ySplit="12" topLeftCell="A13" activePane="bottomLeft" state="frozen"/>
      <selection activeCell="D8" sqref="D8"/>
      <selection pane="bottomLeft" activeCell="H19" sqref="H19"/>
    </sheetView>
  </sheetViews>
  <sheetFormatPr baseColWidth="10" defaultColWidth="11.453125" defaultRowHeight="12.5" x14ac:dyDescent="0.25"/>
  <cols>
    <col min="1" max="1" width="1.26953125" style="216" hidden="1" customWidth="1"/>
    <col min="2" max="2" width="3.26953125" style="216" customWidth="1"/>
    <col min="3" max="3" width="1.26953125" style="216" customWidth="1"/>
    <col min="4" max="4" width="3.81640625" style="216" customWidth="1"/>
    <col min="5" max="7" width="3.7265625" style="216" customWidth="1"/>
    <col min="8" max="8" width="100.54296875" style="216" customWidth="1"/>
    <col min="9" max="9" width="1.7265625" style="216" customWidth="1"/>
    <col min="10" max="10" width="6" style="216" customWidth="1"/>
    <col min="11" max="12" width="6.26953125" style="216" customWidth="1"/>
    <col min="13" max="14" width="8.7265625" style="216" customWidth="1"/>
    <col min="15" max="15" width="6.26953125" style="216" customWidth="1"/>
    <col min="16" max="16" width="1.7265625" style="216" customWidth="1"/>
    <col min="17" max="17" width="3.453125" style="222" customWidth="1"/>
    <col min="18" max="18" width="4.1796875" style="222" customWidth="1"/>
    <col min="19" max="24" width="4.1796875" style="216" customWidth="1"/>
    <col min="25" max="25" width="0.81640625" style="216" customWidth="1"/>
    <col min="26" max="26" width="8" style="261" customWidth="1"/>
    <col min="27" max="27" width="4.26953125" style="216" hidden="1" customWidth="1"/>
    <col min="28" max="28" width="5.7265625" style="262" hidden="1" customWidth="1"/>
    <col min="29" max="31" width="3.453125" style="216" hidden="1" customWidth="1"/>
    <col min="32" max="33" width="3.453125" style="222" hidden="1" customWidth="1"/>
    <col min="34" max="34" width="3.1796875" style="216" hidden="1" customWidth="1"/>
    <col min="35" max="35" width="8.26953125" style="216" hidden="1" customWidth="1"/>
    <col min="36" max="47" width="11.453125" style="216" hidden="1" customWidth="1"/>
    <col min="48" max="48" width="11.54296875" style="216" hidden="1" customWidth="1"/>
    <col min="49" max="49" width="11.453125" style="216" hidden="1" customWidth="1"/>
    <col min="50" max="50" width="11.54296875" style="216" customWidth="1"/>
    <col min="51" max="16384" width="11.453125" style="216"/>
  </cols>
  <sheetData>
    <row r="1" spans="2:49" ht="6" customHeight="1" x14ac:dyDescent="0.25">
      <c r="B1" s="312"/>
      <c r="C1" s="286"/>
      <c r="D1" s="286"/>
      <c r="E1" s="286"/>
      <c r="F1" s="286"/>
      <c r="G1" s="286"/>
      <c r="H1" s="286"/>
      <c r="I1" s="286"/>
      <c r="J1" s="286"/>
      <c r="K1" s="286"/>
      <c r="L1" s="286"/>
      <c r="M1" s="286"/>
      <c r="N1" s="286"/>
      <c r="O1" s="286"/>
      <c r="P1" s="286"/>
      <c r="Q1" s="313"/>
      <c r="R1" s="313"/>
      <c r="S1" s="286"/>
      <c r="T1" s="286"/>
      <c r="U1" s="286"/>
      <c r="V1" s="286"/>
      <c r="W1" s="286"/>
      <c r="X1" s="411"/>
      <c r="Y1" s="379"/>
      <c r="Z1" s="380"/>
      <c r="AA1" s="212"/>
      <c r="AB1" s="214"/>
      <c r="AC1" s="212"/>
      <c r="AD1" s="212"/>
      <c r="AE1" s="212"/>
      <c r="AF1" s="215"/>
      <c r="AG1" s="215"/>
    </row>
    <row r="2" spans="2:49" ht="17.25" customHeight="1" x14ac:dyDescent="0.4">
      <c r="B2" s="264" t="s">
        <v>23</v>
      </c>
      <c r="C2" s="265"/>
      <c r="D2" s="266"/>
      <c r="E2" s="266"/>
      <c r="F2" s="266"/>
      <c r="G2" s="266"/>
      <c r="H2" s="266"/>
      <c r="I2" s="266"/>
      <c r="J2" s="266"/>
      <c r="K2" s="266"/>
      <c r="L2" s="266"/>
      <c r="M2" s="266"/>
      <c r="N2" s="266"/>
      <c r="O2" s="266"/>
      <c r="P2" s="267"/>
      <c r="Q2" s="268" t="str">
        <f>Persönliche_Daten!F11&amp;" "&amp;Persönliche_Daten!F2</f>
        <v>April 2026</v>
      </c>
      <c r="R2" s="269"/>
      <c r="S2" s="270"/>
      <c r="T2" s="270"/>
      <c r="U2" s="270"/>
      <c r="V2" s="270"/>
      <c r="W2" s="270"/>
      <c r="X2" s="271"/>
      <c r="Y2" s="374"/>
      <c r="Z2" s="375"/>
      <c r="AA2" s="217"/>
      <c r="AB2" s="219"/>
      <c r="AC2" s="220"/>
      <c r="AD2" s="220"/>
      <c r="AE2" s="220"/>
      <c r="AF2" s="221"/>
      <c r="AG2" s="221"/>
    </row>
    <row r="3" spans="2:49"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379"/>
      <c r="Z3" s="380"/>
      <c r="AA3" s="212"/>
      <c r="AB3" s="214"/>
      <c r="AC3" s="212"/>
      <c r="AD3" s="212"/>
      <c r="AE3" s="212"/>
      <c r="AF3" s="215"/>
      <c r="AG3" s="215"/>
    </row>
    <row r="4" spans="2:49"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379"/>
      <c r="Z4" s="380"/>
      <c r="AA4" s="212"/>
      <c r="AB4" s="214"/>
      <c r="AC4" s="212"/>
      <c r="AD4" s="212"/>
      <c r="AE4" s="212"/>
      <c r="AF4" s="215"/>
      <c r="AG4" s="215"/>
    </row>
    <row r="5" spans="2:49"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379"/>
      <c r="Z5" s="380"/>
      <c r="AA5" s="212"/>
      <c r="AB5" s="214"/>
      <c r="AC5" s="212"/>
      <c r="AD5" s="212"/>
      <c r="AE5" s="212"/>
      <c r="AF5" s="215"/>
      <c r="AG5" s="224"/>
    </row>
    <row r="6" spans="2:49"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384"/>
      <c r="Z6" s="385"/>
      <c r="AA6" s="225"/>
      <c r="AB6" s="227"/>
      <c r="AC6" s="225"/>
      <c r="AD6" s="225"/>
      <c r="AE6" s="225"/>
      <c r="AF6" s="225"/>
      <c r="AG6" s="228"/>
    </row>
    <row r="7" spans="2:49"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388"/>
      <c r="Z7" s="389"/>
      <c r="AA7" s="229"/>
      <c r="AB7" s="231"/>
      <c r="AC7" s="229"/>
      <c r="AD7" s="229"/>
      <c r="AE7" s="229"/>
      <c r="AF7" s="232"/>
      <c r="AG7" s="229"/>
    </row>
    <row r="8" spans="2:49" ht="15" customHeight="1" x14ac:dyDescent="0.25">
      <c r="B8" s="288" t="s">
        <v>15</v>
      </c>
      <c r="C8" s="289"/>
      <c r="D8" s="290"/>
      <c r="E8" s="290"/>
      <c r="F8" s="290"/>
      <c r="G8" s="290"/>
      <c r="H8" s="480">
        <f>Persönliche_Daten!D10</f>
        <v>0</v>
      </c>
      <c r="I8" s="481"/>
      <c r="J8" s="481"/>
      <c r="K8" s="481"/>
      <c r="L8" s="481"/>
      <c r="M8" s="207"/>
      <c r="N8" s="304" t="s">
        <v>37</v>
      </c>
      <c r="O8" s="305">
        <f>Jahresübersicht!H14</f>
        <v>0</v>
      </c>
      <c r="P8" s="282"/>
      <c r="Q8" s="301" t="s">
        <v>24</v>
      </c>
      <c r="R8" s="306">
        <f>Persönliche_Daten!G11</f>
        <v>0</v>
      </c>
      <c r="S8" s="306">
        <f>Persönliche_Daten!H11</f>
        <v>0</v>
      </c>
      <c r="T8" s="306">
        <f>Persönliche_Daten!I11</f>
        <v>0</v>
      </c>
      <c r="U8" s="306">
        <f>Persönliche_Daten!J11</f>
        <v>0</v>
      </c>
      <c r="V8" s="306">
        <f>Persönliche_Daten!K11</f>
        <v>0</v>
      </c>
      <c r="W8" s="306">
        <f>Persönliche_Daten!L11</f>
        <v>0</v>
      </c>
      <c r="X8" s="307">
        <f>Persönliche_Daten!M11</f>
        <v>0</v>
      </c>
      <c r="Y8" s="392"/>
      <c r="Z8" s="393"/>
      <c r="AA8" s="233"/>
      <c r="AB8" s="235"/>
      <c r="AC8" s="233"/>
      <c r="AD8" s="233"/>
      <c r="AE8" s="233"/>
      <c r="AF8" s="232"/>
      <c r="AG8" s="233"/>
    </row>
    <row r="9" spans="2:49"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379"/>
      <c r="Z9" s="380"/>
      <c r="AA9" s="212"/>
      <c r="AB9" s="214"/>
      <c r="AC9" s="212"/>
      <c r="AD9" s="212"/>
      <c r="AE9" s="212"/>
      <c r="AF9" s="215"/>
      <c r="AG9" s="215"/>
    </row>
    <row r="10" spans="2:49"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382"/>
      <c r="Z10" s="395" t="s">
        <v>38</v>
      </c>
      <c r="AA10" s="215"/>
      <c r="AB10" s="238"/>
      <c r="AC10" s="215"/>
      <c r="AD10" s="215"/>
      <c r="AE10" s="215"/>
      <c r="AF10" s="215"/>
      <c r="AG10" s="215"/>
    </row>
    <row r="11" spans="2:49" ht="36.75" customHeight="1" x14ac:dyDescent="0.25">
      <c r="B11" s="315" t="s">
        <v>17</v>
      </c>
      <c r="C11" s="295"/>
      <c r="D11" s="296"/>
      <c r="E11" s="316" t="s">
        <v>10</v>
      </c>
      <c r="F11" s="316" t="s">
        <v>2</v>
      </c>
      <c r="G11" s="316" t="s">
        <v>25</v>
      </c>
      <c r="H11" s="317" t="s">
        <v>18</v>
      </c>
      <c r="I11" s="318"/>
      <c r="J11" s="319" t="s">
        <v>11</v>
      </c>
      <c r="K11" s="320" t="s">
        <v>12</v>
      </c>
      <c r="L11" s="321" t="s">
        <v>110</v>
      </c>
      <c r="M11" s="296" t="s">
        <v>11</v>
      </c>
      <c r="N11" s="322" t="s">
        <v>12</v>
      </c>
      <c r="O11" s="323" t="s">
        <v>110</v>
      </c>
      <c r="P11" s="324"/>
      <c r="Q11" s="490" t="s">
        <v>20</v>
      </c>
      <c r="R11" s="491"/>
      <c r="S11" s="296"/>
      <c r="T11" s="296" t="s">
        <v>21</v>
      </c>
      <c r="U11" s="476" t="s">
        <v>111</v>
      </c>
      <c r="V11" s="476"/>
      <c r="W11" s="476" t="s">
        <v>22</v>
      </c>
      <c r="X11" s="477"/>
      <c r="Y11" s="387"/>
      <c r="Z11" s="397" t="s">
        <v>39</v>
      </c>
      <c r="AA11" s="228"/>
      <c r="AB11" s="241"/>
      <c r="AC11" s="228"/>
      <c r="AD11" s="228"/>
      <c r="AE11" s="228"/>
      <c r="AF11" s="242"/>
      <c r="AG11" s="242"/>
      <c r="AM11" s="243" t="s">
        <v>100</v>
      </c>
      <c r="AQ11" s="216" t="s">
        <v>91</v>
      </c>
      <c r="AU11" s="216" t="s">
        <v>90</v>
      </c>
      <c r="AV11" s="244" t="s">
        <v>84</v>
      </c>
      <c r="AW11" s="216" t="s">
        <v>86</v>
      </c>
    </row>
    <row r="12" spans="2:49"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282"/>
      <c r="Z12" s="366">
        <f>März!W49</f>
        <v>0</v>
      </c>
      <c r="AA12" s="223"/>
      <c r="AB12" s="246" t="s">
        <v>2</v>
      </c>
      <c r="AC12" s="223"/>
      <c r="AD12" s="223"/>
      <c r="AE12" s="223"/>
      <c r="AF12" s="236"/>
      <c r="AG12" s="236"/>
      <c r="AI12" s="247"/>
      <c r="AN12" s="248" t="s">
        <v>81</v>
      </c>
      <c r="AO12" s="248" t="s">
        <v>82</v>
      </c>
      <c r="AP12" s="248" t="s">
        <v>83</v>
      </c>
      <c r="AQ12" s="248" t="s">
        <v>84</v>
      </c>
      <c r="AR12" s="249" t="s">
        <v>81</v>
      </c>
      <c r="AS12" s="249" t="s">
        <v>82</v>
      </c>
      <c r="AT12" s="249" t="s">
        <v>83</v>
      </c>
      <c r="AU12" s="248" t="s">
        <v>84</v>
      </c>
      <c r="AV12" s="250" t="s">
        <v>22</v>
      </c>
      <c r="AW12" s="216" t="s">
        <v>85</v>
      </c>
    </row>
    <row r="13" spans="2:49" s="254" customFormat="1" ht="21.75" customHeight="1" x14ac:dyDescent="0.25">
      <c r="B13" s="328">
        <f>Persönliche_Daten!AB8</f>
        <v>46113</v>
      </c>
      <c r="C13" s="329">
        <f>WEEKDAY(B13)</f>
        <v>4</v>
      </c>
      <c r="D13" s="330">
        <f>Persönliche_Daten!AB8</f>
        <v>46113</v>
      </c>
      <c r="E13" s="263"/>
      <c r="F13" s="31"/>
      <c r="G13" s="31"/>
      <c r="H13" s="32"/>
      <c r="I13" s="251"/>
      <c r="J13" s="34"/>
      <c r="K13" s="33"/>
      <c r="L13" s="340">
        <f>(K13-J13)*24</f>
        <v>0</v>
      </c>
      <c r="M13" s="34"/>
      <c r="N13" s="34"/>
      <c r="O13" s="340">
        <f>(N13-M13)*24</f>
        <v>0</v>
      </c>
      <c r="P13" s="410"/>
      <c r="Q13" s="473">
        <f>IF(AW13&gt;0,0,IF(D13=Persönliche_Daten!$D$24,Persönliche_Daten!$H$24,IF(D13=Persönliche_Daten!$D$26,Persönliche_Daten!$H$26,IF(C13=2,Persönliche_Daten!$G$11,IF(C13=3,Persönliche_Daten!$H$11,IF(C13=4,Persönliche_Daten!$I$11,IF(C13=5,Persönliche_Daten!$J$11,IF(C13=6,Persönliche_Daten!$K$11))))))+IF(C13=7,Persönliche_Daten!$L$11,IF(C13=1,Persönliche_Daten!$M$11,0))))</f>
        <v>0</v>
      </c>
      <c r="R13" s="474"/>
      <c r="S13" s="475">
        <f>IF(F13&gt;" ",0,IF(G13&gt;" ",0,IF(AV13&gt;10,10,ROUND(AV13-AM13,2))))</f>
        <v>0</v>
      </c>
      <c r="T13" s="474"/>
      <c r="U13" s="468">
        <f>IF(OR(Q13&gt;0,S13&lt;&gt;0),ROUND(S13-Q13,2),0)</f>
        <v>0</v>
      </c>
      <c r="V13" s="472"/>
      <c r="W13" s="468">
        <f>ROUND(U13,2)</f>
        <v>0</v>
      </c>
      <c r="X13" s="469"/>
      <c r="Y13" s="412"/>
      <c r="Z13" s="342">
        <f>Z12+U13</f>
        <v>0</v>
      </c>
      <c r="AA13" s="412"/>
      <c r="AB13" s="413">
        <f>IF(F13="x",1,0)</f>
        <v>0</v>
      </c>
      <c r="AC13" s="412"/>
      <c r="AD13" s="412"/>
      <c r="AE13" s="412"/>
      <c r="AF13" s="467"/>
      <c r="AG13" s="467"/>
      <c r="AH13" s="414"/>
      <c r="AI13" s="414"/>
      <c r="AJ13" s="412"/>
      <c r="AM13" s="254">
        <f>IF(AND(K13&gt;0,M13=K13),Persönliche_Daten!$AI$5,0)</f>
        <v>0</v>
      </c>
      <c r="AN13" s="254">
        <f>IF(L13&lt;6.01,L13,0)</f>
        <v>0</v>
      </c>
      <c r="AO13" s="254">
        <f>IF(AND(L13&gt;6,L13&lt;9.01),L13-Persönliche_Daten!$AG$5,0)</f>
        <v>0</v>
      </c>
      <c r="AP13" s="254">
        <f>IF(L13&gt;9,L13-Persönliche_Daten!$AH$5,0)</f>
        <v>0</v>
      </c>
      <c r="AQ13" s="254">
        <f>IF(AN13&gt;0,AN13,IF(AO13&gt;0,AO13,IF(AP13&gt;0,AP13,0)))</f>
        <v>0</v>
      </c>
      <c r="AR13" s="254">
        <f>IF(O13&lt;6.01,O13,0)</f>
        <v>0</v>
      </c>
      <c r="AS13" s="254">
        <f>IF(AND(O13&gt;6,O13&lt;9.01),O13-Persönliche_Daten!$AG$5,0)</f>
        <v>0</v>
      </c>
      <c r="AT13" s="254">
        <f>IF(O13&gt;9,O13-Persönliche_Daten!$AH$5,0)</f>
        <v>0</v>
      </c>
      <c r="AU13" s="254">
        <f>IF(AR13&gt;0,AR13,IF(AS13&gt;0,AS13,IF(AT13&gt;0,AT13,0)))</f>
        <v>0</v>
      </c>
      <c r="AV13" s="254">
        <f>AQ13+AU13</f>
        <v>0</v>
      </c>
      <c r="AW13" s="254">
        <f>IF(E13&gt;" ",1,IF(F13&gt;" ",1,IF(G13&gt;" ",1,0)))</f>
        <v>0</v>
      </c>
    </row>
    <row r="14" spans="2:49" s="254" customFormat="1" ht="21.75" customHeight="1" x14ac:dyDescent="0.25">
      <c r="B14" s="328">
        <f>B13+1</f>
        <v>46114</v>
      </c>
      <c r="C14" s="329">
        <f>WEEKDAY(B14)</f>
        <v>5</v>
      </c>
      <c r="D14" s="330">
        <f>D13+1</f>
        <v>46114</v>
      </c>
      <c r="E14" s="263"/>
      <c r="F14" s="31"/>
      <c r="G14" s="31"/>
      <c r="H14" s="32" t="s">
        <v>73</v>
      </c>
      <c r="I14" s="251"/>
      <c r="J14" s="33"/>
      <c r="K14" s="33"/>
      <c r="L14" s="340">
        <f t="shared" ref="L14:L43" si="0">(K14-J14)*24</f>
        <v>0</v>
      </c>
      <c r="M14" s="34"/>
      <c r="N14" s="34"/>
      <c r="O14" s="340">
        <f t="shared" ref="O14:O43" si="1">(N14-M14)*24</f>
        <v>0</v>
      </c>
      <c r="P14" s="410"/>
      <c r="Q14" s="473">
        <f>IF(AW14&gt;0,0,IF(D14=Persönliche_Daten!$D$24,Persönliche_Daten!$H$24,IF(D14=Persönliche_Daten!$D$26,Persönliche_Daten!$H$26,IF(C14=2,Persönliche_Daten!$G$11,IF(C14=3,Persönliche_Daten!$H$11,IF(C14=4,Persönliche_Daten!$I$11,IF(C14=5,Persönliche_Daten!$J$11,IF(C14=6,Persönliche_Daten!$K$11))))))+IF(C14=7,Persönliche_Daten!$L$11,IF(C14=1,Persönliche_Daten!$M$11,0))))</f>
        <v>0</v>
      </c>
      <c r="R14" s="474"/>
      <c r="S14" s="475">
        <f t="shared" ref="S14:S43" si="2">IF(F14&gt;" ",0,IF(G14&gt;" ",0,IF(AV14&gt;10,10,ROUND(AV14-AM14,2))))</f>
        <v>0</v>
      </c>
      <c r="T14" s="474"/>
      <c r="U14" s="468">
        <f t="shared" ref="U14:U43" si="3">IF(OR(Q14&gt;0,S14&lt;&gt;0),ROUND(S14-Q14,2),0)</f>
        <v>0</v>
      </c>
      <c r="V14" s="472"/>
      <c r="W14" s="468">
        <f>ROUND(U14+W13,2)</f>
        <v>0</v>
      </c>
      <c r="X14" s="469"/>
      <c r="Y14" s="412"/>
      <c r="Z14" s="342">
        <f>Z13+U14</f>
        <v>0</v>
      </c>
      <c r="AA14" s="412"/>
      <c r="AB14" s="413">
        <f t="shared" ref="AB14:AB43" si="4">IF(F14="x",1,0)</f>
        <v>0</v>
      </c>
      <c r="AC14" s="412"/>
      <c r="AD14" s="412"/>
      <c r="AE14" s="412"/>
      <c r="AF14" s="467"/>
      <c r="AG14" s="467"/>
      <c r="AH14" s="414"/>
      <c r="AI14" s="414"/>
      <c r="AJ14" s="412"/>
      <c r="AM14" s="254">
        <f>IF(AND(K14&gt;0,M14=K14),Persönliche_Daten!$AI$5,0)</f>
        <v>0</v>
      </c>
      <c r="AN14" s="254">
        <f t="shared" ref="AN14:AN43" si="5">IF(L14&lt;6.01,L14,0)</f>
        <v>0</v>
      </c>
      <c r="AO14" s="254">
        <f>IF(AND(L14&gt;6,L14&lt;9.01),L14-Persönliche_Daten!$AG$5,0)</f>
        <v>0</v>
      </c>
      <c r="AP14" s="254">
        <f>IF(L14&gt;9,L14-Persönliche_Daten!$AH$5,0)</f>
        <v>0</v>
      </c>
      <c r="AQ14" s="254">
        <f t="shared" ref="AQ14:AQ43" si="6">IF(AN14&gt;0,AN14,IF(AO14&gt;0,AO14,IF(AP14&gt;0,AP14,0)))</f>
        <v>0</v>
      </c>
      <c r="AR14" s="254">
        <f t="shared" ref="AR14:AR43" si="7">IF(O14&lt;6.01,O14,0)</f>
        <v>0</v>
      </c>
      <c r="AS14" s="254">
        <f>IF(AND(O14&gt;6,O14&lt;9.01),O14-Persönliche_Daten!$AG$5,0)</f>
        <v>0</v>
      </c>
      <c r="AT14" s="254">
        <f>IF(O14&gt;9,O14-Persönliche_Daten!$AH$5,0)</f>
        <v>0</v>
      </c>
      <c r="AU14" s="254">
        <f t="shared" ref="AU14:AU43" si="8">IF(AR14&gt;0,AR14,IF(AS14&gt;0,AS14,IF(AT14&gt;0,AT14,0)))</f>
        <v>0</v>
      </c>
      <c r="AV14" s="254">
        <f t="shared" ref="AV14:AV43" si="9">AQ14+AU14</f>
        <v>0</v>
      </c>
      <c r="AW14" s="254">
        <f t="shared" ref="AW14:AW43" si="10">IF(E14&gt;" ",1,IF(F14&gt;" ",1,IF(G14&gt;" ",1,0)))</f>
        <v>0</v>
      </c>
    </row>
    <row r="15" spans="2:49" s="254" customFormat="1" ht="21.75" customHeight="1" x14ac:dyDescent="0.25">
      <c r="B15" s="328">
        <f t="shared" ref="B15:B42" si="11">B14+1</f>
        <v>46115</v>
      </c>
      <c r="C15" s="329">
        <f t="shared" ref="C15:C42" si="12">WEEKDAY(B15)</f>
        <v>6</v>
      </c>
      <c r="D15" s="330">
        <f t="shared" ref="D15:D42" si="13">D14+1</f>
        <v>46115</v>
      </c>
      <c r="E15" s="263" t="s">
        <v>69</v>
      </c>
      <c r="F15" s="31"/>
      <c r="G15" s="31"/>
      <c r="H15" s="32" t="s">
        <v>74</v>
      </c>
      <c r="I15" s="251"/>
      <c r="J15" s="33"/>
      <c r="K15" s="33"/>
      <c r="L15" s="340">
        <f t="shared" si="0"/>
        <v>0</v>
      </c>
      <c r="M15" s="34"/>
      <c r="N15" s="34"/>
      <c r="O15" s="340">
        <f t="shared" si="1"/>
        <v>0</v>
      </c>
      <c r="P15" s="410"/>
      <c r="Q15" s="473">
        <f>IF(AW15&gt;0,0,IF(D15=Persönliche_Daten!$D$24,Persönliche_Daten!$H$24,IF(D15=Persönliche_Daten!$D$26,Persönliche_Daten!$H$26,IF(C15=2,Persönliche_Daten!$G$11,IF(C15=3,Persönliche_Daten!$H$11,IF(C15=4,Persönliche_Daten!$I$11,IF(C15=5,Persönliche_Daten!$J$11,IF(C15=6,Persönliche_Daten!$K$11))))))+IF(C15=7,Persönliche_Daten!$L$11,IF(C15=1,Persönliche_Daten!$M$11,0))))</f>
        <v>0</v>
      </c>
      <c r="R15" s="474"/>
      <c r="S15" s="475">
        <f t="shared" si="2"/>
        <v>0</v>
      </c>
      <c r="T15" s="474"/>
      <c r="U15" s="468">
        <f t="shared" si="3"/>
        <v>0</v>
      </c>
      <c r="V15" s="472"/>
      <c r="W15" s="468">
        <f t="shared" ref="W15:W43" si="14">ROUND(U15+W14,2)</f>
        <v>0</v>
      </c>
      <c r="X15" s="469"/>
      <c r="Y15" s="412"/>
      <c r="Z15" s="342">
        <f t="shared" ref="Z15:Z43" si="15">Z14+U15</f>
        <v>0</v>
      </c>
      <c r="AA15" s="412"/>
      <c r="AB15" s="413">
        <f t="shared" si="4"/>
        <v>0</v>
      </c>
      <c r="AC15" s="412"/>
      <c r="AD15" s="412"/>
      <c r="AE15" s="412"/>
      <c r="AF15" s="467"/>
      <c r="AG15" s="467"/>
      <c r="AH15" s="414"/>
      <c r="AI15" s="414"/>
      <c r="AM15" s="254">
        <f>IF(AND(K15&gt;0,M15=K15),Persönliche_Daten!$AI$5,0)</f>
        <v>0</v>
      </c>
      <c r="AN15" s="254">
        <f t="shared" si="5"/>
        <v>0</v>
      </c>
      <c r="AO15" s="254">
        <f>IF(AND(L15&gt;6,L15&lt;9.01),L15-Persönliche_Daten!$AG$5,0)</f>
        <v>0</v>
      </c>
      <c r="AP15" s="254">
        <f>IF(L15&gt;9,L15-Persönliche_Daten!$AH$5,0)</f>
        <v>0</v>
      </c>
      <c r="AQ15" s="254">
        <f t="shared" si="6"/>
        <v>0</v>
      </c>
      <c r="AR15" s="254">
        <f t="shared" si="7"/>
        <v>0</v>
      </c>
      <c r="AS15" s="254">
        <f>IF(AND(O15&gt;6,O15&lt;9.01),O15-Persönliche_Daten!$AG$5,0)</f>
        <v>0</v>
      </c>
      <c r="AT15" s="254">
        <f>IF(O15&gt;9,O15-Persönliche_Daten!$AH$5,0)</f>
        <v>0</v>
      </c>
      <c r="AU15" s="254">
        <f t="shared" si="8"/>
        <v>0</v>
      </c>
      <c r="AV15" s="254">
        <f t="shared" si="9"/>
        <v>0</v>
      </c>
      <c r="AW15" s="254">
        <f t="shared" si="10"/>
        <v>1</v>
      </c>
    </row>
    <row r="16" spans="2:49" s="254" customFormat="1" ht="21.75" customHeight="1" x14ac:dyDescent="0.25">
      <c r="B16" s="328">
        <f t="shared" si="11"/>
        <v>46116</v>
      </c>
      <c r="C16" s="329">
        <f t="shared" si="12"/>
        <v>7</v>
      </c>
      <c r="D16" s="330">
        <f t="shared" si="13"/>
        <v>46116</v>
      </c>
      <c r="E16" s="263" t="s">
        <v>108</v>
      </c>
      <c r="F16" s="31"/>
      <c r="G16" s="31"/>
      <c r="H16" s="32"/>
      <c r="I16" s="251"/>
      <c r="J16" s="33"/>
      <c r="K16" s="33"/>
      <c r="L16" s="340">
        <f t="shared" si="0"/>
        <v>0</v>
      </c>
      <c r="M16" s="34"/>
      <c r="N16" s="34"/>
      <c r="O16" s="340">
        <f t="shared" si="1"/>
        <v>0</v>
      </c>
      <c r="P16" s="410"/>
      <c r="Q16" s="473">
        <f>IF(AW16&gt;0,0,IF(D16=Persönliche_Daten!$D$24,Persönliche_Daten!$H$24,IF(D16=Persönliche_Daten!$D$26,Persönliche_Daten!$H$26,IF(C16=2,Persönliche_Daten!$G$11,IF(C16=3,Persönliche_Daten!$H$11,IF(C16=4,Persönliche_Daten!$I$11,IF(C16=5,Persönliche_Daten!$J$11,IF(C16=6,Persönliche_Daten!$K$11))))))+IF(C16=7,Persönliche_Daten!$L$11,IF(C16=1,Persönliche_Daten!$M$11,0))))</f>
        <v>0</v>
      </c>
      <c r="R16" s="474"/>
      <c r="S16" s="475">
        <f t="shared" si="2"/>
        <v>0</v>
      </c>
      <c r="T16" s="474"/>
      <c r="U16" s="468">
        <f t="shared" si="3"/>
        <v>0</v>
      </c>
      <c r="V16" s="472"/>
      <c r="W16" s="468">
        <f t="shared" si="14"/>
        <v>0</v>
      </c>
      <c r="X16" s="469"/>
      <c r="Y16" s="412"/>
      <c r="Z16" s="342">
        <f t="shared" si="15"/>
        <v>0</v>
      </c>
      <c r="AA16" s="412"/>
      <c r="AB16" s="413">
        <f t="shared" si="4"/>
        <v>0</v>
      </c>
      <c r="AC16" s="412"/>
      <c r="AD16" s="412"/>
      <c r="AE16" s="412"/>
      <c r="AF16" s="467"/>
      <c r="AG16" s="467"/>
      <c r="AH16" s="414"/>
      <c r="AI16" s="414"/>
      <c r="AM16" s="254">
        <f>IF(AND(K16&gt;0,M16=K16),Persönliche_Daten!$AI$5,0)</f>
        <v>0</v>
      </c>
      <c r="AN16" s="254">
        <f t="shared" si="5"/>
        <v>0</v>
      </c>
      <c r="AO16" s="254">
        <f>IF(AND(L16&gt;6,L16&lt;9.01),L16-Persönliche_Daten!$AG$5,0)</f>
        <v>0</v>
      </c>
      <c r="AP16" s="254">
        <f>IF(L16&gt;9,L16-Persönliche_Daten!$AH$5,0)</f>
        <v>0</v>
      </c>
      <c r="AQ16" s="254">
        <f t="shared" si="6"/>
        <v>0</v>
      </c>
      <c r="AR16" s="254">
        <f t="shared" si="7"/>
        <v>0</v>
      </c>
      <c r="AS16" s="254">
        <f>IF(AND(O16&gt;6,O16&lt;9.01),O16-Persönliche_Daten!$AG$5,0)</f>
        <v>0</v>
      </c>
      <c r="AT16" s="254">
        <f>IF(O16&gt;9,O16-Persönliche_Daten!$AH$5,0)</f>
        <v>0</v>
      </c>
      <c r="AU16" s="254">
        <f t="shared" si="8"/>
        <v>0</v>
      </c>
      <c r="AV16" s="254">
        <f t="shared" si="9"/>
        <v>0</v>
      </c>
      <c r="AW16" s="254">
        <f t="shared" si="10"/>
        <v>0</v>
      </c>
    </row>
    <row r="17" spans="2:49" s="254" customFormat="1" ht="21.75" customHeight="1" x14ac:dyDescent="0.25">
      <c r="B17" s="328">
        <f t="shared" si="11"/>
        <v>46117</v>
      </c>
      <c r="C17" s="329">
        <f t="shared" si="12"/>
        <v>1</v>
      </c>
      <c r="D17" s="330">
        <f t="shared" si="13"/>
        <v>46117</v>
      </c>
      <c r="E17" s="263"/>
      <c r="F17" s="31"/>
      <c r="G17" s="31"/>
      <c r="H17" s="32" t="s">
        <v>92</v>
      </c>
      <c r="I17" s="251"/>
      <c r="J17" s="33"/>
      <c r="K17" s="33"/>
      <c r="L17" s="340">
        <f t="shared" si="0"/>
        <v>0</v>
      </c>
      <c r="M17" s="34"/>
      <c r="N17" s="34"/>
      <c r="O17" s="340">
        <f t="shared" si="1"/>
        <v>0</v>
      </c>
      <c r="P17" s="410"/>
      <c r="Q17" s="473">
        <f>IF(AW17&gt;0,0,IF(D17=Persönliche_Daten!$D$24,Persönliche_Daten!$H$24,IF(D17=Persönliche_Daten!$D$26,Persönliche_Daten!$H$26,IF(C17=2,Persönliche_Daten!$G$11,IF(C17=3,Persönliche_Daten!$H$11,IF(C17=4,Persönliche_Daten!$I$11,IF(C17=5,Persönliche_Daten!$J$11,IF(C17=6,Persönliche_Daten!$K$11))))))+IF(C17=7,Persönliche_Daten!$L$11,IF(C17=1,Persönliche_Daten!$M$11,0))))</f>
        <v>0</v>
      </c>
      <c r="R17" s="474"/>
      <c r="S17" s="475">
        <f t="shared" si="2"/>
        <v>0</v>
      </c>
      <c r="T17" s="474"/>
      <c r="U17" s="468">
        <f t="shared" si="3"/>
        <v>0</v>
      </c>
      <c r="V17" s="472"/>
      <c r="W17" s="468">
        <f t="shared" si="14"/>
        <v>0</v>
      </c>
      <c r="X17" s="469"/>
      <c r="Y17" s="412"/>
      <c r="Z17" s="342">
        <f t="shared" si="15"/>
        <v>0</v>
      </c>
      <c r="AA17" s="412"/>
      <c r="AB17" s="413">
        <f t="shared" si="4"/>
        <v>0</v>
      </c>
      <c r="AC17" s="412"/>
      <c r="AD17" s="412"/>
      <c r="AE17" s="412"/>
      <c r="AF17" s="467"/>
      <c r="AG17" s="467"/>
      <c r="AH17" s="414"/>
      <c r="AI17" s="414"/>
      <c r="AM17" s="254">
        <f>IF(AND(K17&gt;0,M17=K17),Persönliche_Daten!$AI$5,0)</f>
        <v>0</v>
      </c>
      <c r="AN17" s="254">
        <f t="shared" si="5"/>
        <v>0</v>
      </c>
      <c r="AO17" s="254">
        <f>IF(AND(L17&gt;6,L17&lt;9.01),L17-Persönliche_Daten!$AG$5,0)</f>
        <v>0</v>
      </c>
      <c r="AP17" s="254">
        <f>IF(L17&gt;9,L17-Persönliche_Daten!$AH$5,0)</f>
        <v>0</v>
      </c>
      <c r="AQ17" s="254">
        <f t="shared" si="6"/>
        <v>0</v>
      </c>
      <c r="AR17" s="254">
        <f t="shared" si="7"/>
        <v>0</v>
      </c>
      <c r="AS17" s="254">
        <f>IF(AND(O17&gt;6,O17&lt;9.01),O17-Persönliche_Daten!$AG$5,0)</f>
        <v>0</v>
      </c>
      <c r="AT17" s="254">
        <f>IF(O17&gt;9,O17-Persönliche_Daten!$AH$5,0)</f>
        <v>0</v>
      </c>
      <c r="AU17" s="254">
        <f t="shared" si="8"/>
        <v>0</v>
      </c>
      <c r="AV17" s="254">
        <f t="shared" si="9"/>
        <v>0</v>
      </c>
      <c r="AW17" s="254">
        <f t="shared" si="10"/>
        <v>0</v>
      </c>
    </row>
    <row r="18" spans="2:49" s="254" customFormat="1" ht="21.75" customHeight="1" x14ac:dyDescent="0.25">
      <c r="B18" s="328">
        <f t="shared" si="11"/>
        <v>46118</v>
      </c>
      <c r="C18" s="329">
        <f t="shared" si="12"/>
        <v>2</v>
      </c>
      <c r="D18" s="330">
        <f t="shared" si="13"/>
        <v>46118</v>
      </c>
      <c r="E18" s="263" t="s">
        <v>69</v>
      </c>
      <c r="F18" s="31"/>
      <c r="G18" s="31"/>
      <c r="H18" s="32" t="s">
        <v>75</v>
      </c>
      <c r="I18" s="251"/>
      <c r="J18" s="33"/>
      <c r="K18" s="33"/>
      <c r="L18" s="340">
        <f t="shared" si="0"/>
        <v>0</v>
      </c>
      <c r="M18" s="34"/>
      <c r="N18" s="34"/>
      <c r="O18" s="340">
        <f t="shared" si="1"/>
        <v>0</v>
      </c>
      <c r="P18" s="410"/>
      <c r="Q18" s="473">
        <f>IF(AW18&gt;0,0,IF(D18=Persönliche_Daten!$D$24,Persönliche_Daten!$H$24,IF(D18=Persönliche_Daten!$D$26,Persönliche_Daten!$H$26,IF(C18=2,Persönliche_Daten!$G$11,IF(C18=3,Persönliche_Daten!$H$11,IF(C18=4,Persönliche_Daten!$I$11,IF(C18=5,Persönliche_Daten!$J$11,IF(C18=6,Persönliche_Daten!$K$11))))))+IF(C18=7,Persönliche_Daten!$L$11,IF(C18=1,Persönliche_Daten!$M$11,0))))</f>
        <v>0</v>
      </c>
      <c r="R18" s="474"/>
      <c r="S18" s="475">
        <f t="shared" si="2"/>
        <v>0</v>
      </c>
      <c r="T18" s="474"/>
      <c r="U18" s="468">
        <f t="shared" si="3"/>
        <v>0</v>
      </c>
      <c r="V18" s="472"/>
      <c r="W18" s="468">
        <f t="shared" si="14"/>
        <v>0</v>
      </c>
      <c r="X18" s="469"/>
      <c r="Y18" s="412"/>
      <c r="Z18" s="342">
        <f t="shared" si="15"/>
        <v>0</v>
      </c>
      <c r="AA18" s="412"/>
      <c r="AB18" s="413">
        <f t="shared" si="4"/>
        <v>0</v>
      </c>
      <c r="AC18" s="412"/>
      <c r="AD18" s="412"/>
      <c r="AE18" s="412"/>
      <c r="AF18" s="467"/>
      <c r="AG18" s="467"/>
      <c r="AH18" s="414"/>
      <c r="AI18" s="414"/>
      <c r="AM18" s="254">
        <f>IF(AND(K18&gt;0,M18=K18),Persönliche_Daten!$AI$5,0)</f>
        <v>0</v>
      </c>
      <c r="AN18" s="254">
        <f t="shared" si="5"/>
        <v>0</v>
      </c>
      <c r="AO18" s="254">
        <f>IF(AND(L18&gt;6,L18&lt;9.01),L18-Persönliche_Daten!$AG$5,0)</f>
        <v>0</v>
      </c>
      <c r="AP18" s="254">
        <f>IF(L18&gt;9,L18-Persönliche_Daten!$AH$5,0)</f>
        <v>0</v>
      </c>
      <c r="AQ18" s="254">
        <f t="shared" si="6"/>
        <v>0</v>
      </c>
      <c r="AR18" s="254">
        <f t="shared" si="7"/>
        <v>0</v>
      </c>
      <c r="AS18" s="254">
        <f>IF(AND(O18&gt;6,O18&lt;9.01),O18-Persönliche_Daten!$AG$5,0)</f>
        <v>0</v>
      </c>
      <c r="AT18" s="254">
        <f>IF(O18&gt;9,O18-Persönliche_Daten!$AH$5,0)</f>
        <v>0</v>
      </c>
      <c r="AU18" s="254">
        <f t="shared" si="8"/>
        <v>0</v>
      </c>
      <c r="AV18" s="254">
        <f t="shared" si="9"/>
        <v>0</v>
      </c>
      <c r="AW18" s="254">
        <f t="shared" si="10"/>
        <v>1</v>
      </c>
    </row>
    <row r="19" spans="2:49" s="254" customFormat="1" ht="21.75" customHeight="1" x14ac:dyDescent="0.25">
      <c r="B19" s="328">
        <f t="shared" si="11"/>
        <v>46119</v>
      </c>
      <c r="C19" s="329">
        <f t="shared" si="12"/>
        <v>3</v>
      </c>
      <c r="D19" s="330">
        <f t="shared" si="13"/>
        <v>46119</v>
      </c>
      <c r="E19" s="263"/>
      <c r="F19" s="31"/>
      <c r="G19" s="31"/>
      <c r="H19" s="32"/>
      <c r="I19" s="251"/>
      <c r="J19" s="33"/>
      <c r="K19" s="33"/>
      <c r="L19" s="340">
        <f t="shared" si="0"/>
        <v>0</v>
      </c>
      <c r="M19" s="34"/>
      <c r="N19" s="34"/>
      <c r="O19" s="340">
        <f t="shared" si="1"/>
        <v>0</v>
      </c>
      <c r="P19" s="410"/>
      <c r="Q19" s="473">
        <f>IF(AW19&gt;0,0,IF(D19=Persönliche_Daten!$D$24,Persönliche_Daten!$H$24,IF(D19=Persönliche_Daten!$D$26,Persönliche_Daten!$H$26,IF(C19=2,Persönliche_Daten!$G$11,IF(C19=3,Persönliche_Daten!$H$11,IF(C19=4,Persönliche_Daten!$I$11,IF(C19=5,Persönliche_Daten!$J$11,IF(C19=6,Persönliche_Daten!$K$11))))))+IF(C19=7,Persönliche_Daten!$L$11,IF(C19=1,Persönliche_Daten!$M$11,0))))</f>
        <v>0</v>
      </c>
      <c r="R19" s="474"/>
      <c r="S19" s="475">
        <f t="shared" si="2"/>
        <v>0</v>
      </c>
      <c r="T19" s="474"/>
      <c r="U19" s="468">
        <f t="shared" si="3"/>
        <v>0</v>
      </c>
      <c r="V19" s="472"/>
      <c r="W19" s="468">
        <f t="shared" si="14"/>
        <v>0</v>
      </c>
      <c r="X19" s="469"/>
      <c r="Y19" s="412"/>
      <c r="Z19" s="342">
        <f t="shared" si="15"/>
        <v>0</v>
      </c>
      <c r="AA19" s="412"/>
      <c r="AB19" s="413">
        <f t="shared" si="4"/>
        <v>0</v>
      </c>
      <c r="AC19" s="412"/>
      <c r="AD19" s="412"/>
      <c r="AE19" s="412"/>
      <c r="AF19" s="467"/>
      <c r="AG19" s="467"/>
      <c r="AI19" s="414"/>
      <c r="AM19" s="254">
        <f>IF(AND(K19&gt;0,M19=K19),Persönliche_Daten!$AI$5,0)</f>
        <v>0</v>
      </c>
      <c r="AN19" s="254">
        <f t="shared" si="5"/>
        <v>0</v>
      </c>
      <c r="AO19" s="254">
        <f>IF(AND(L19&gt;6,L19&lt;9.01),L19-Persönliche_Daten!$AG$5,0)</f>
        <v>0</v>
      </c>
      <c r="AP19" s="254">
        <f>IF(L19&gt;9,L19-Persönliche_Daten!$AH$5,0)</f>
        <v>0</v>
      </c>
      <c r="AQ19" s="254">
        <f t="shared" si="6"/>
        <v>0</v>
      </c>
      <c r="AR19" s="254">
        <f t="shared" si="7"/>
        <v>0</v>
      </c>
      <c r="AS19" s="254">
        <f>IF(AND(O19&gt;6,O19&lt;9.01),O19-Persönliche_Daten!$AG$5,0)</f>
        <v>0</v>
      </c>
      <c r="AT19" s="254">
        <f>IF(O19&gt;9,O19-Persönliche_Daten!$AH$5,0)</f>
        <v>0</v>
      </c>
      <c r="AU19" s="254">
        <f t="shared" si="8"/>
        <v>0</v>
      </c>
      <c r="AV19" s="254">
        <f t="shared" si="9"/>
        <v>0</v>
      </c>
      <c r="AW19" s="254">
        <f t="shared" si="10"/>
        <v>0</v>
      </c>
    </row>
    <row r="20" spans="2:49" s="254" customFormat="1" ht="21.75" customHeight="1" x14ac:dyDescent="0.25">
      <c r="B20" s="328">
        <f t="shared" si="11"/>
        <v>46120</v>
      </c>
      <c r="C20" s="329">
        <f t="shared" si="12"/>
        <v>4</v>
      </c>
      <c r="D20" s="330">
        <f t="shared" si="13"/>
        <v>46120</v>
      </c>
      <c r="E20" s="263"/>
      <c r="F20" s="31"/>
      <c r="G20" s="31"/>
      <c r="H20" s="32"/>
      <c r="I20" s="251"/>
      <c r="J20" s="33"/>
      <c r="K20" s="33"/>
      <c r="L20" s="340">
        <f t="shared" si="0"/>
        <v>0</v>
      </c>
      <c r="M20" s="34"/>
      <c r="N20" s="34"/>
      <c r="O20" s="340">
        <f t="shared" si="1"/>
        <v>0</v>
      </c>
      <c r="P20" s="410"/>
      <c r="Q20" s="473">
        <f>IF(AW20&gt;0,0,IF(D20=Persönliche_Daten!$D$24,Persönliche_Daten!$H$24,IF(D20=Persönliche_Daten!$D$26,Persönliche_Daten!$H$26,IF(C20=2,Persönliche_Daten!$G$11,IF(C20=3,Persönliche_Daten!$H$11,IF(C20=4,Persönliche_Daten!$I$11,IF(C20=5,Persönliche_Daten!$J$11,IF(C20=6,Persönliche_Daten!$K$11))))))+IF(C20=7,Persönliche_Daten!$L$11,IF(C20=1,Persönliche_Daten!$M$11,0))))</f>
        <v>0</v>
      </c>
      <c r="R20" s="474"/>
      <c r="S20" s="475">
        <f t="shared" si="2"/>
        <v>0</v>
      </c>
      <c r="T20" s="474"/>
      <c r="U20" s="468">
        <f t="shared" si="3"/>
        <v>0</v>
      </c>
      <c r="V20" s="472"/>
      <c r="W20" s="468">
        <f t="shared" si="14"/>
        <v>0</v>
      </c>
      <c r="X20" s="469"/>
      <c r="Y20" s="412"/>
      <c r="Z20" s="342">
        <f t="shared" si="15"/>
        <v>0</v>
      </c>
      <c r="AA20" s="412"/>
      <c r="AB20" s="413">
        <f t="shared" si="4"/>
        <v>0</v>
      </c>
      <c r="AC20" s="412"/>
      <c r="AD20" s="412"/>
      <c r="AE20" s="412"/>
      <c r="AF20" s="467"/>
      <c r="AG20" s="467"/>
      <c r="AI20" s="414"/>
      <c r="AM20" s="254">
        <f>IF(AND(K20&gt;0,M20=K20),Persönliche_Daten!$AI$5,0)</f>
        <v>0</v>
      </c>
      <c r="AN20" s="254">
        <f t="shared" si="5"/>
        <v>0</v>
      </c>
      <c r="AO20" s="254">
        <f>IF(AND(L20&gt;6,L20&lt;9.01),L20-Persönliche_Daten!$AG$5,0)</f>
        <v>0</v>
      </c>
      <c r="AP20" s="254">
        <f>IF(L20&gt;9,L20-Persönliche_Daten!$AH$5,0)</f>
        <v>0</v>
      </c>
      <c r="AQ20" s="254">
        <f t="shared" si="6"/>
        <v>0</v>
      </c>
      <c r="AR20" s="254">
        <f t="shared" si="7"/>
        <v>0</v>
      </c>
      <c r="AS20" s="254">
        <f>IF(AND(O20&gt;6,O20&lt;9.01),O20-Persönliche_Daten!$AG$5,0)</f>
        <v>0</v>
      </c>
      <c r="AT20" s="254">
        <f>IF(O20&gt;9,O20-Persönliche_Daten!$AH$5,0)</f>
        <v>0</v>
      </c>
      <c r="AU20" s="254">
        <f t="shared" si="8"/>
        <v>0</v>
      </c>
      <c r="AV20" s="254">
        <f t="shared" si="9"/>
        <v>0</v>
      </c>
      <c r="AW20" s="254">
        <f t="shared" si="10"/>
        <v>0</v>
      </c>
    </row>
    <row r="21" spans="2:49" s="254" customFormat="1" ht="21.75" customHeight="1" x14ac:dyDescent="0.25">
      <c r="B21" s="328">
        <f t="shared" si="11"/>
        <v>46121</v>
      </c>
      <c r="C21" s="329">
        <f t="shared" si="12"/>
        <v>5</v>
      </c>
      <c r="D21" s="330">
        <f t="shared" si="13"/>
        <v>46121</v>
      </c>
      <c r="E21" s="263"/>
      <c r="F21" s="31"/>
      <c r="G21" s="31"/>
      <c r="H21" s="32"/>
      <c r="I21" s="251"/>
      <c r="J21" s="33"/>
      <c r="K21" s="33"/>
      <c r="L21" s="340">
        <f t="shared" si="0"/>
        <v>0</v>
      </c>
      <c r="M21" s="34"/>
      <c r="N21" s="34"/>
      <c r="O21" s="340">
        <f t="shared" si="1"/>
        <v>0</v>
      </c>
      <c r="P21" s="410"/>
      <c r="Q21" s="473">
        <f>IF(AW21&gt;0,0,IF(D21=Persönliche_Daten!$D$24,Persönliche_Daten!$H$24,IF(D21=Persönliche_Daten!$D$26,Persönliche_Daten!$H$26,IF(C21=2,Persönliche_Daten!$G$11,IF(C21=3,Persönliche_Daten!$H$11,IF(C21=4,Persönliche_Daten!$I$11,IF(C21=5,Persönliche_Daten!$J$11,IF(C21=6,Persönliche_Daten!$K$11))))))+IF(C21=7,Persönliche_Daten!$L$11,IF(C21=1,Persönliche_Daten!$M$11,0))))</f>
        <v>0</v>
      </c>
      <c r="R21" s="474"/>
      <c r="S21" s="475">
        <f t="shared" si="2"/>
        <v>0</v>
      </c>
      <c r="T21" s="474"/>
      <c r="U21" s="468">
        <f t="shared" si="3"/>
        <v>0</v>
      </c>
      <c r="V21" s="472"/>
      <c r="W21" s="468">
        <f t="shared" si="14"/>
        <v>0</v>
      </c>
      <c r="X21" s="469"/>
      <c r="Y21" s="412"/>
      <c r="Z21" s="342">
        <f t="shared" si="15"/>
        <v>0</v>
      </c>
      <c r="AA21" s="412"/>
      <c r="AB21" s="413">
        <f t="shared" si="4"/>
        <v>0</v>
      </c>
      <c r="AC21" s="412"/>
      <c r="AD21" s="412"/>
      <c r="AE21" s="412"/>
      <c r="AF21" s="467"/>
      <c r="AG21" s="467"/>
      <c r="AI21" s="414"/>
      <c r="AM21" s="254">
        <f>IF(AND(K21&gt;0,M21=K21),Persönliche_Daten!$AI$5,0)</f>
        <v>0</v>
      </c>
      <c r="AN21" s="254">
        <f t="shared" si="5"/>
        <v>0</v>
      </c>
      <c r="AO21" s="254">
        <f>IF(AND(L21&gt;6,L21&lt;9.01),L21-Persönliche_Daten!$AG$5,0)</f>
        <v>0</v>
      </c>
      <c r="AP21" s="254">
        <f>IF(L21&gt;9,L21-Persönliche_Daten!$AH$5,0)</f>
        <v>0</v>
      </c>
      <c r="AQ21" s="254">
        <f t="shared" si="6"/>
        <v>0</v>
      </c>
      <c r="AR21" s="254">
        <f t="shared" si="7"/>
        <v>0</v>
      </c>
      <c r="AS21" s="254">
        <f>IF(AND(O21&gt;6,O21&lt;9.01),O21-Persönliche_Daten!$AG$5,0)</f>
        <v>0</v>
      </c>
      <c r="AT21" s="254">
        <f>IF(O21&gt;9,O21-Persönliche_Daten!$AH$5,0)</f>
        <v>0</v>
      </c>
      <c r="AU21" s="254">
        <f t="shared" si="8"/>
        <v>0</v>
      </c>
      <c r="AV21" s="254">
        <f t="shared" si="9"/>
        <v>0</v>
      </c>
      <c r="AW21" s="254">
        <f t="shared" si="10"/>
        <v>0</v>
      </c>
    </row>
    <row r="22" spans="2:49" s="254" customFormat="1" ht="21.75" customHeight="1" x14ac:dyDescent="0.25">
      <c r="B22" s="328">
        <f t="shared" si="11"/>
        <v>46122</v>
      </c>
      <c r="C22" s="329">
        <f t="shared" si="12"/>
        <v>6</v>
      </c>
      <c r="D22" s="330">
        <f t="shared" si="13"/>
        <v>46122</v>
      </c>
      <c r="E22" s="263"/>
      <c r="F22" s="31"/>
      <c r="G22" s="31"/>
      <c r="H22" s="32"/>
      <c r="I22" s="251"/>
      <c r="J22" s="33"/>
      <c r="K22" s="33"/>
      <c r="L22" s="340">
        <f t="shared" si="0"/>
        <v>0</v>
      </c>
      <c r="M22" s="34"/>
      <c r="N22" s="34"/>
      <c r="O22" s="340">
        <f t="shared" si="1"/>
        <v>0</v>
      </c>
      <c r="P22" s="410"/>
      <c r="Q22" s="473">
        <f>IF(AW22&gt;0,0,IF(D22=Persönliche_Daten!$D$24,Persönliche_Daten!$H$24,IF(D22=Persönliche_Daten!$D$26,Persönliche_Daten!$H$26,IF(C22=2,Persönliche_Daten!$G$11,IF(C22=3,Persönliche_Daten!$H$11,IF(C22=4,Persönliche_Daten!$I$11,IF(C22=5,Persönliche_Daten!$J$11,IF(C22=6,Persönliche_Daten!$K$11))))))+IF(C22=7,Persönliche_Daten!$L$11,IF(C22=1,Persönliche_Daten!$M$11,0))))</f>
        <v>0</v>
      </c>
      <c r="R22" s="474"/>
      <c r="S22" s="475">
        <f t="shared" si="2"/>
        <v>0</v>
      </c>
      <c r="T22" s="474"/>
      <c r="U22" s="468">
        <f t="shared" si="3"/>
        <v>0</v>
      </c>
      <c r="V22" s="472"/>
      <c r="W22" s="468">
        <f t="shared" si="14"/>
        <v>0</v>
      </c>
      <c r="X22" s="469"/>
      <c r="Y22" s="412"/>
      <c r="Z22" s="342">
        <f t="shared" si="15"/>
        <v>0</v>
      </c>
      <c r="AA22" s="412"/>
      <c r="AB22" s="413">
        <f t="shared" si="4"/>
        <v>0</v>
      </c>
      <c r="AC22" s="412"/>
      <c r="AD22" s="412"/>
      <c r="AE22" s="412"/>
      <c r="AF22" s="467"/>
      <c r="AG22" s="467"/>
      <c r="AI22" s="414"/>
      <c r="AM22" s="254">
        <f>IF(AND(K22&gt;0,M22=K22),Persönliche_Daten!$AI$5,0)</f>
        <v>0</v>
      </c>
      <c r="AN22" s="254">
        <f t="shared" si="5"/>
        <v>0</v>
      </c>
      <c r="AO22" s="254">
        <f>IF(AND(L22&gt;6,L22&lt;9.01),L22-Persönliche_Daten!$AG$5,0)</f>
        <v>0</v>
      </c>
      <c r="AP22" s="254">
        <f>IF(L22&gt;9,L22-Persönliche_Daten!$AH$5,0)</f>
        <v>0</v>
      </c>
      <c r="AQ22" s="254">
        <f t="shared" si="6"/>
        <v>0</v>
      </c>
      <c r="AR22" s="254">
        <f t="shared" si="7"/>
        <v>0</v>
      </c>
      <c r="AS22" s="254">
        <f>IF(AND(O22&gt;6,O22&lt;9.01),O22-Persönliche_Daten!$AG$5,0)</f>
        <v>0</v>
      </c>
      <c r="AT22" s="254">
        <f>IF(O22&gt;9,O22-Persönliche_Daten!$AH$5,0)</f>
        <v>0</v>
      </c>
      <c r="AU22" s="254">
        <f t="shared" si="8"/>
        <v>0</v>
      </c>
      <c r="AV22" s="254">
        <f t="shared" si="9"/>
        <v>0</v>
      </c>
      <c r="AW22" s="254">
        <f t="shared" si="10"/>
        <v>0</v>
      </c>
    </row>
    <row r="23" spans="2:49" s="254" customFormat="1" ht="21.75" customHeight="1" x14ac:dyDescent="0.25">
      <c r="B23" s="328">
        <f t="shared" si="11"/>
        <v>46123</v>
      </c>
      <c r="C23" s="329">
        <f t="shared" si="12"/>
        <v>7</v>
      </c>
      <c r="D23" s="330">
        <f t="shared" si="13"/>
        <v>46123</v>
      </c>
      <c r="E23" s="263" t="s">
        <v>108</v>
      </c>
      <c r="F23" s="31"/>
      <c r="G23" s="31"/>
      <c r="H23" s="32"/>
      <c r="I23" s="251"/>
      <c r="J23" s="33"/>
      <c r="K23" s="33"/>
      <c r="L23" s="340">
        <f t="shared" si="0"/>
        <v>0</v>
      </c>
      <c r="M23" s="34"/>
      <c r="N23" s="34"/>
      <c r="O23" s="340">
        <f t="shared" si="1"/>
        <v>0</v>
      </c>
      <c r="P23" s="410"/>
      <c r="Q23" s="473">
        <f>IF(AW23&gt;0,0,IF(D23=Persönliche_Daten!$D$24,Persönliche_Daten!$H$24,IF(D23=Persönliche_Daten!$D$26,Persönliche_Daten!$H$26,IF(C23=2,Persönliche_Daten!$G$11,IF(C23=3,Persönliche_Daten!$H$11,IF(C23=4,Persönliche_Daten!$I$11,IF(C23=5,Persönliche_Daten!$J$11,IF(C23=6,Persönliche_Daten!$K$11))))))+IF(C23=7,Persönliche_Daten!$L$11,IF(C23=1,Persönliche_Daten!$M$11,0))))</f>
        <v>0</v>
      </c>
      <c r="R23" s="474"/>
      <c r="S23" s="475">
        <f t="shared" si="2"/>
        <v>0</v>
      </c>
      <c r="T23" s="474"/>
      <c r="U23" s="468">
        <f t="shared" si="3"/>
        <v>0</v>
      </c>
      <c r="V23" s="472"/>
      <c r="W23" s="468">
        <f t="shared" si="14"/>
        <v>0</v>
      </c>
      <c r="X23" s="469"/>
      <c r="Y23" s="412"/>
      <c r="Z23" s="342">
        <f t="shared" si="15"/>
        <v>0</v>
      </c>
      <c r="AA23" s="412"/>
      <c r="AB23" s="413">
        <f t="shared" si="4"/>
        <v>0</v>
      </c>
      <c r="AC23" s="412"/>
      <c r="AD23" s="412"/>
      <c r="AE23" s="412"/>
      <c r="AF23" s="467"/>
      <c r="AG23" s="467"/>
      <c r="AI23" s="414"/>
      <c r="AM23" s="254">
        <f>IF(AND(K23&gt;0,M23=K23),Persönliche_Daten!$AI$5,0)</f>
        <v>0</v>
      </c>
      <c r="AN23" s="254">
        <f t="shared" si="5"/>
        <v>0</v>
      </c>
      <c r="AO23" s="254">
        <f>IF(AND(L23&gt;6,L23&lt;9.01),L23-Persönliche_Daten!$AG$5,0)</f>
        <v>0</v>
      </c>
      <c r="AP23" s="254">
        <f>IF(L23&gt;9,L23-Persönliche_Daten!$AH$5,0)</f>
        <v>0</v>
      </c>
      <c r="AQ23" s="254">
        <f t="shared" si="6"/>
        <v>0</v>
      </c>
      <c r="AR23" s="254">
        <f t="shared" si="7"/>
        <v>0</v>
      </c>
      <c r="AS23" s="254">
        <f>IF(AND(O23&gt;6,O23&lt;9.01),O23-Persönliche_Daten!$AG$5,0)</f>
        <v>0</v>
      </c>
      <c r="AT23" s="254">
        <f>IF(O23&gt;9,O23-Persönliche_Daten!$AH$5,0)</f>
        <v>0</v>
      </c>
      <c r="AU23" s="254">
        <f t="shared" si="8"/>
        <v>0</v>
      </c>
      <c r="AV23" s="254">
        <f t="shared" si="9"/>
        <v>0</v>
      </c>
      <c r="AW23" s="254">
        <f t="shared" si="10"/>
        <v>0</v>
      </c>
    </row>
    <row r="24" spans="2:49" s="254" customFormat="1" ht="21.75" customHeight="1" x14ac:dyDescent="0.25">
      <c r="B24" s="328">
        <f t="shared" si="11"/>
        <v>46124</v>
      </c>
      <c r="C24" s="329">
        <f t="shared" si="12"/>
        <v>1</v>
      </c>
      <c r="D24" s="330">
        <f t="shared" si="13"/>
        <v>46124</v>
      </c>
      <c r="E24" s="263" t="s">
        <v>108</v>
      </c>
      <c r="F24" s="31"/>
      <c r="G24" s="31"/>
      <c r="H24" s="32"/>
      <c r="I24" s="251"/>
      <c r="J24" s="33"/>
      <c r="K24" s="33"/>
      <c r="L24" s="340">
        <f t="shared" si="0"/>
        <v>0</v>
      </c>
      <c r="M24" s="34"/>
      <c r="N24" s="34"/>
      <c r="O24" s="340">
        <f t="shared" si="1"/>
        <v>0</v>
      </c>
      <c r="P24" s="410"/>
      <c r="Q24" s="473">
        <f>IF(AW24&gt;0,0,IF(D24=Persönliche_Daten!$D$24,Persönliche_Daten!$H$24,IF(D24=Persönliche_Daten!$D$26,Persönliche_Daten!$H$26,IF(C24=2,Persönliche_Daten!$G$11,IF(C24=3,Persönliche_Daten!$H$11,IF(C24=4,Persönliche_Daten!$I$11,IF(C24=5,Persönliche_Daten!$J$11,IF(C24=6,Persönliche_Daten!$K$11))))))+IF(C24=7,Persönliche_Daten!$L$11,IF(C24=1,Persönliche_Daten!$M$11,0))))</f>
        <v>0</v>
      </c>
      <c r="R24" s="474"/>
      <c r="S24" s="475">
        <f t="shared" si="2"/>
        <v>0</v>
      </c>
      <c r="T24" s="474"/>
      <c r="U24" s="468">
        <f t="shared" si="3"/>
        <v>0</v>
      </c>
      <c r="V24" s="472"/>
      <c r="W24" s="468">
        <f t="shared" si="14"/>
        <v>0</v>
      </c>
      <c r="X24" s="469"/>
      <c r="Y24" s="412"/>
      <c r="Z24" s="342">
        <f t="shared" si="15"/>
        <v>0</v>
      </c>
      <c r="AA24" s="412"/>
      <c r="AB24" s="413">
        <f t="shared" si="4"/>
        <v>0</v>
      </c>
      <c r="AC24" s="412"/>
      <c r="AD24" s="412"/>
      <c r="AE24" s="412"/>
      <c r="AF24" s="467"/>
      <c r="AG24" s="467"/>
      <c r="AI24" s="414"/>
      <c r="AM24" s="254">
        <f>IF(AND(K24&gt;0,M24=K24),Persönliche_Daten!$AI$5,0)</f>
        <v>0</v>
      </c>
      <c r="AN24" s="254">
        <f t="shared" si="5"/>
        <v>0</v>
      </c>
      <c r="AO24" s="254">
        <f>IF(AND(L24&gt;6,L24&lt;9.01),L24-Persönliche_Daten!$AG$5,0)</f>
        <v>0</v>
      </c>
      <c r="AP24" s="254">
        <f>IF(L24&gt;9,L24-Persönliche_Daten!$AH$5,0)</f>
        <v>0</v>
      </c>
      <c r="AQ24" s="254">
        <f t="shared" si="6"/>
        <v>0</v>
      </c>
      <c r="AR24" s="254">
        <f t="shared" si="7"/>
        <v>0</v>
      </c>
      <c r="AS24" s="254">
        <f>IF(AND(O24&gt;6,O24&lt;9.01),O24-Persönliche_Daten!$AG$5,0)</f>
        <v>0</v>
      </c>
      <c r="AT24" s="254">
        <f>IF(O24&gt;9,O24-Persönliche_Daten!$AH$5,0)</f>
        <v>0</v>
      </c>
      <c r="AU24" s="254">
        <f t="shared" si="8"/>
        <v>0</v>
      </c>
      <c r="AV24" s="254">
        <f t="shared" si="9"/>
        <v>0</v>
      </c>
      <c r="AW24" s="254">
        <f t="shared" si="10"/>
        <v>0</v>
      </c>
    </row>
    <row r="25" spans="2:49" s="254" customFormat="1" ht="21.75" customHeight="1" x14ac:dyDescent="0.25">
      <c r="B25" s="328">
        <f t="shared" si="11"/>
        <v>46125</v>
      </c>
      <c r="C25" s="329">
        <f t="shared" si="12"/>
        <v>2</v>
      </c>
      <c r="D25" s="330">
        <f t="shared" si="13"/>
        <v>46125</v>
      </c>
      <c r="E25" s="263"/>
      <c r="F25" s="31"/>
      <c r="G25" s="31"/>
      <c r="H25" s="32"/>
      <c r="I25" s="251"/>
      <c r="J25" s="33"/>
      <c r="K25" s="33"/>
      <c r="L25" s="340">
        <f t="shared" si="0"/>
        <v>0</v>
      </c>
      <c r="M25" s="34"/>
      <c r="N25" s="34"/>
      <c r="O25" s="340">
        <f t="shared" si="1"/>
        <v>0</v>
      </c>
      <c r="P25" s="410"/>
      <c r="Q25" s="473">
        <f>IF(AW25&gt;0,0,IF(D25=Persönliche_Daten!$D$24,Persönliche_Daten!$H$24,IF(D25=Persönliche_Daten!$D$26,Persönliche_Daten!$H$26,IF(C25=2,Persönliche_Daten!$G$11,IF(C25=3,Persönliche_Daten!$H$11,IF(C25=4,Persönliche_Daten!$I$11,IF(C25=5,Persönliche_Daten!$J$11,IF(C25=6,Persönliche_Daten!$K$11))))))+IF(C25=7,Persönliche_Daten!$L$11,IF(C25=1,Persönliche_Daten!$M$11,0))))</f>
        <v>0</v>
      </c>
      <c r="R25" s="474"/>
      <c r="S25" s="475">
        <f t="shared" si="2"/>
        <v>0</v>
      </c>
      <c r="T25" s="474"/>
      <c r="U25" s="468">
        <f t="shared" si="3"/>
        <v>0</v>
      </c>
      <c r="V25" s="472"/>
      <c r="W25" s="468">
        <f t="shared" si="14"/>
        <v>0</v>
      </c>
      <c r="X25" s="469"/>
      <c r="Y25" s="412"/>
      <c r="Z25" s="342">
        <f t="shared" si="15"/>
        <v>0</v>
      </c>
      <c r="AA25" s="412"/>
      <c r="AB25" s="413">
        <f t="shared" si="4"/>
        <v>0</v>
      </c>
      <c r="AC25" s="412"/>
      <c r="AD25" s="412"/>
      <c r="AE25" s="412"/>
      <c r="AF25" s="467"/>
      <c r="AG25" s="467"/>
      <c r="AI25" s="414"/>
      <c r="AM25" s="254">
        <f>IF(AND(K25&gt;0,M25=K25),Persönliche_Daten!$AI$5,0)</f>
        <v>0</v>
      </c>
      <c r="AN25" s="254">
        <f t="shared" si="5"/>
        <v>0</v>
      </c>
      <c r="AO25" s="254">
        <f>IF(AND(L25&gt;6,L25&lt;9.01),L25-Persönliche_Daten!$AG$5,0)</f>
        <v>0</v>
      </c>
      <c r="AP25" s="254">
        <f>IF(L25&gt;9,L25-Persönliche_Daten!$AH$5,0)</f>
        <v>0</v>
      </c>
      <c r="AQ25" s="254">
        <f t="shared" si="6"/>
        <v>0</v>
      </c>
      <c r="AR25" s="254">
        <f t="shared" si="7"/>
        <v>0</v>
      </c>
      <c r="AS25" s="254">
        <f>IF(AND(O25&gt;6,O25&lt;9.01),O25-Persönliche_Daten!$AG$5,0)</f>
        <v>0</v>
      </c>
      <c r="AT25" s="254">
        <f>IF(O25&gt;9,O25-Persönliche_Daten!$AH$5,0)</f>
        <v>0</v>
      </c>
      <c r="AU25" s="254">
        <f t="shared" si="8"/>
        <v>0</v>
      </c>
      <c r="AV25" s="254">
        <f t="shared" si="9"/>
        <v>0</v>
      </c>
      <c r="AW25" s="254">
        <f t="shared" si="10"/>
        <v>0</v>
      </c>
    </row>
    <row r="26" spans="2:49" s="254" customFormat="1" ht="21.75" customHeight="1" x14ac:dyDescent="0.25">
      <c r="B26" s="328">
        <f t="shared" si="11"/>
        <v>46126</v>
      </c>
      <c r="C26" s="329">
        <f t="shared" si="12"/>
        <v>3</v>
      </c>
      <c r="D26" s="330">
        <f t="shared" si="13"/>
        <v>46126</v>
      </c>
      <c r="E26" s="263"/>
      <c r="F26" s="31"/>
      <c r="G26" s="31"/>
      <c r="H26" s="32"/>
      <c r="I26" s="251"/>
      <c r="J26" s="33"/>
      <c r="K26" s="33"/>
      <c r="L26" s="340">
        <f t="shared" si="0"/>
        <v>0</v>
      </c>
      <c r="M26" s="34"/>
      <c r="N26" s="34"/>
      <c r="O26" s="340">
        <f t="shared" si="1"/>
        <v>0</v>
      </c>
      <c r="P26" s="410"/>
      <c r="Q26" s="473">
        <f>IF(AW26&gt;0,0,IF(D26=Persönliche_Daten!$D$24,Persönliche_Daten!$H$24,IF(D26=Persönliche_Daten!$D$26,Persönliche_Daten!$H$26,IF(C26=2,Persönliche_Daten!$G$11,IF(C26=3,Persönliche_Daten!$H$11,IF(C26=4,Persönliche_Daten!$I$11,IF(C26=5,Persönliche_Daten!$J$11,IF(C26=6,Persönliche_Daten!$K$11))))))+IF(C26=7,Persönliche_Daten!$L$11,IF(C26=1,Persönliche_Daten!$M$11,0))))</f>
        <v>0</v>
      </c>
      <c r="R26" s="474"/>
      <c r="S26" s="475">
        <f t="shared" si="2"/>
        <v>0</v>
      </c>
      <c r="T26" s="474"/>
      <c r="U26" s="468">
        <f t="shared" si="3"/>
        <v>0</v>
      </c>
      <c r="V26" s="472"/>
      <c r="W26" s="468">
        <f t="shared" si="14"/>
        <v>0</v>
      </c>
      <c r="X26" s="469"/>
      <c r="Y26" s="412"/>
      <c r="Z26" s="342">
        <f t="shared" si="15"/>
        <v>0</v>
      </c>
      <c r="AA26" s="412"/>
      <c r="AB26" s="413">
        <f t="shared" si="4"/>
        <v>0</v>
      </c>
      <c r="AC26" s="412"/>
      <c r="AD26" s="412"/>
      <c r="AE26" s="412"/>
      <c r="AF26" s="467"/>
      <c r="AG26" s="467"/>
      <c r="AI26" s="414"/>
      <c r="AM26" s="254">
        <f>IF(AND(K26&gt;0,M26=K26),Persönliche_Daten!$AI$5,0)</f>
        <v>0</v>
      </c>
      <c r="AN26" s="254">
        <f t="shared" si="5"/>
        <v>0</v>
      </c>
      <c r="AO26" s="254">
        <f>IF(AND(L26&gt;6,L26&lt;9.01),L26-Persönliche_Daten!$AG$5,0)</f>
        <v>0</v>
      </c>
      <c r="AP26" s="254">
        <f>IF(L26&gt;9,L26-Persönliche_Daten!$AH$5,0)</f>
        <v>0</v>
      </c>
      <c r="AQ26" s="254">
        <f t="shared" si="6"/>
        <v>0</v>
      </c>
      <c r="AR26" s="254">
        <f t="shared" si="7"/>
        <v>0</v>
      </c>
      <c r="AS26" s="254">
        <f>IF(AND(O26&gt;6,O26&lt;9.01),O26-Persönliche_Daten!$AG$5,0)</f>
        <v>0</v>
      </c>
      <c r="AT26" s="254">
        <f>IF(O26&gt;9,O26-Persönliche_Daten!$AH$5,0)</f>
        <v>0</v>
      </c>
      <c r="AU26" s="254">
        <f t="shared" si="8"/>
        <v>0</v>
      </c>
      <c r="AV26" s="254">
        <f t="shared" si="9"/>
        <v>0</v>
      </c>
      <c r="AW26" s="254">
        <f t="shared" si="10"/>
        <v>0</v>
      </c>
    </row>
    <row r="27" spans="2:49" s="254" customFormat="1" ht="21.75" customHeight="1" x14ac:dyDescent="0.25">
      <c r="B27" s="328">
        <f t="shared" si="11"/>
        <v>46127</v>
      </c>
      <c r="C27" s="329">
        <f t="shared" si="12"/>
        <v>4</v>
      </c>
      <c r="D27" s="330">
        <f t="shared" si="13"/>
        <v>46127</v>
      </c>
      <c r="E27" s="263"/>
      <c r="F27" s="31"/>
      <c r="G27" s="31"/>
      <c r="H27" s="32"/>
      <c r="I27" s="251"/>
      <c r="J27" s="33"/>
      <c r="K27" s="33"/>
      <c r="L27" s="340">
        <f t="shared" si="0"/>
        <v>0</v>
      </c>
      <c r="M27" s="34"/>
      <c r="N27" s="34"/>
      <c r="O27" s="340">
        <f t="shared" si="1"/>
        <v>0</v>
      </c>
      <c r="P27" s="410"/>
      <c r="Q27" s="473">
        <f>IF(AW27&gt;0,0,IF(D27=Persönliche_Daten!$D$24,Persönliche_Daten!$H$24,IF(D27=Persönliche_Daten!$D$26,Persönliche_Daten!$H$26,IF(C27=2,Persönliche_Daten!$G$11,IF(C27=3,Persönliche_Daten!$H$11,IF(C27=4,Persönliche_Daten!$I$11,IF(C27=5,Persönliche_Daten!$J$11,IF(C27=6,Persönliche_Daten!$K$11))))))+IF(C27=7,Persönliche_Daten!$L$11,IF(C27=1,Persönliche_Daten!$M$11,0))))</f>
        <v>0</v>
      </c>
      <c r="R27" s="474"/>
      <c r="S27" s="475">
        <f t="shared" si="2"/>
        <v>0</v>
      </c>
      <c r="T27" s="474"/>
      <c r="U27" s="468">
        <f t="shared" si="3"/>
        <v>0</v>
      </c>
      <c r="V27" s="472"/>
      <c r="W27" s="468">
        <f t="shared" si="14"/>
        <v>0</v>
      </c>
      <c r="X27" s="469"/>
      <c r="Y27" s="412"/>
      <c r="Z27" s="342">
        <f t="shared" si="15"/>
        <v>0</v>
      </c>
      <c r="AA27" s="412"/>
      <c r="AB27" s="413">
        <f t="shared" si="4"/>
        <v>0</v>
      </c>
      <c r="AC27" s="412"/>
      <c r="AD27" s="412"/>
      <c r="AE27" s="412"/>
      <c r="AF27" s="467"/>
      <c r="AG27" s="467"/>
      <c r="AI27" s="414"/>
      <c r="AM27" s="254">
        <f>IF(AND(K27&gt;0,M27=K27),Persönliche_Daten!$AI$5,0)</f>
        <v>0</v>
      </c>
      <c r="AN27" s="254">
        <f t="shared" si="5"/>
        <v>0</v>
      </c>
      <c r="AO27" s="254">
        <f>IF(AND(L27&gt;6,L27&lt;9.01),L27-Persönliche_Daten!$AG$5,0)</f>
        <v>0</v>
      </c>
      <c r="AP27" s="254">
        <f>IF(L27&gt;9,L27-Persönliche_Daten!$AH$5,0)</f>
        <v>0</v>
      </c>
      <c r="AQ27" s="254">
        <f t="shared" si="6"/>
        <v>0</v>
      </c>
      <c r="AR27" s="254">
        <f t="shared" si="7"/>
        <v>0</v>
      </c>
      <c r="AS27" s="254">
        <f>IF(AND(O27&gt;6,O27&lt;9.01),O27-Persönliche_Daten!$AG$5,0)</f>
        <v>0</v>
      </c>
      <c r="AT27" s="254">
        <f>IF(O27&gt;9,O27-Persönliche_Daten!$AH$5,0)</f>
        <v>0</v>
      </c>
      <c r="AU27" s="254">
        <f t="shared" si="8"/>
        <v>0</v>
      </c>
      <c r="AV27" s="254">
        <f t="shared" si="9"/>
        <v>0</v>
      </c>
      <c r="AW27" s="254">
        <f t="shared" si="10"/>
        <v>0</v>
      </c>
    </row>
    <row r="28" spans="2:49" s="254" customFormat="1" ht="21.75" customHeight="1" x14ac:dyDescent="0.25">
      <c r="B28" s="328">
        <f t="shared" si="11"/>
        <v>46128</v>
      </c>
      <c r="C28" s="329">
        <f t="shared" si="12"/>
        <v>5</v>
      </c>
      <c r="D28" s="330">
        <f t="shared" si="13"/>
        <v>46128</v>
      </c>
      <c r="E28" s="263"/>
      <c r="F28" s="31"/>
      <c r="G28" s="31"/>
      <c r="H28" s="32"/>
      <c r="I28" s="251"/>
      <c r="J28" s="33"/>
      <c r="K28" s="33"/>
      <c r="L28" s="340">
        <f t="shared" si="0"/>
        <v>0</v>
      </c>
      <c r="M28" s="34"/>
      <c r="N28" s="34"/>
      <c r="O28" s="340">
        <f t="shared" si="1"/>
        <v>0</v>
      </c>
      <c r="P28" s="410"/>
      <c r="Q28" s="473">
        <f>IF(AW28&gt;0,0,IF(D28=Persönliche_Daten!$D$24,Persönliche_Daten!$H$24,IF(D28=Persönliche_Daten!$D$26,Persönliche_Daten!$H$26,IF(C28=2,Persönliche_Daten!$G$11,IF(C28=3,Persönliche_Daten!$H$11,IF(C28=4,Persönliche_Daten!$I$11,IF(C28=5,Persönliche_Daten!$J$11,IF(C28=6,Persönliche_Daten!$K$11))))))+IF(C28=7,Persönliche_Daten!$L$11,IF(C28=1,Persönliche_Daten!$M$11,0))))</f>
        <v>0</v>
      </c>
      <c r="R28" s="474"/>
      <c r="S28" s="475">
        <f t="shared" si="2"/>
        <v>0</v>
      </c>
      <c r="T28" s="474"/>
      <c r="U28" s="468">
        <f t="shared" si="3"/>
        <v>0</v>
      </c>
      <c r="V28" s="472"/>
      <c r="W28" s="468">
        <f t="shared" si="14"/>
        <v>0</v>
      </c>
      <c r="X28" s="469"/>
      <c r="Y28" s="412"/>
      <c r="Z28" s="342">
        <f t="shared" si="15"/>
        <v>0</v>
      </c>
      <c r="AA28" s="412"/>
      <c r="AB28" s="413">
        <f t="shared" si="4"/>
        <v>0</v>
      </c>
      <c r="AC28" s="412"/>
      <c r="AD28" s="412"/>
      <c r="AE28" s="412"/>
      <c r="AF28" s="467"/>
      <c r="AG28" s="467"/>
      <c r="AI28" s="414"/>
      <c r="AM28" s="254">
        <f>IF(AND(K28&gt;0,M28=K28),Persönliche_Daten!$AI$5,0)</f>
        <v>0</v>
      </c>
      <c r="AN28" s="254">
        <f t="shared" si="5"/>
        <v>0</v>
      </c>
      <c r="AO28" s="254">
        <f>IF(AND(L28&gt;6,L28&lt;9.01),L28-Persönliche_Daten!$AG$5,0)</f>
        <v>0</v>
      </c>
      <c r="AP28" s="254">
        <f>IF(L28&gt;9,L28-Persönliche_Daten!$AH$5,0)</f>
        <v>0</v>
      </c>
      <c r="AQ28" s="254">
        <f t="shared" si="6"/>
        <v>0</v>
      </c>
      <c r="AR28" s="254">
        <f t="shared" si="7"/>
        <v>0</v>
      </c>
      <c r="AS28" s="254">
        <f>IF(AND(O28&gt;6,O28&lt;9.01),O28-Persönliche_Daten!$AG$5,0)</f>
        <v>0</v>
      </c>
      <c r="AT28" s="254">
        <f>IF(O28&gt;9,O28-Persönliche_Daten!$AH$5,0)</f>
        <v>0</v>
      </c>
      <c r="AU28" s="254">
        <f t="shared" si="8"/>
        <v>0</v>
      </c>
      <c r="AV28" s="254">
        <f t="shared" si="9"/>
        <v>0</v>
      </c>
      <c r="AW28" s="254">
        <f t="shared" si="10"/>
        <v>0</v>
      </c>
    </row>
    <row r="29" spans="2:49" s="254" customFormat="1" ht="21.75" customHeight="1" x14ac:dyDescent="0.25">
      <c r="B29" s="328">
        <f t="shared" si="11"/>
        <v>46129</v>
      </c>
      <c r="C29" s="329">
        <f t="shared" si="12"/>
        <v>6</v>
      </c>
      <c r="D29" s="330">
        <f t="shared" si="13"/>
        <v>46129</v>
      </c>
      <c r="E29" s="263"/>
      <c r="F29" s="31"/>
      <c r="G29" s="31"/>
      <c r="H29" s="32"/>
      <c r="I29" s="251"/>
      <c r="J29" s="33"/>
      <c r="K29" s="33"/>
      <c r="L29" s="340">
        <f t="shared" si="0"/>
        <v>0</v>
      </c>
      <c r="M29" s="34"/>
      <c r="N29" s="34"/>
      <c r="O29" s="340">
        <f t="shared" si="1"/>
        <v>0</v>
      </c>
      <c r="P29" s="410"/>
      <c r="Q29" s="473">
        <f>IF(AW29&gt;0,0,IF(D29=Persönliche_Daten!$D$24,Persönliche_Daten!$H$24,IF(D29=Persönliche_Daten!$D$26,Persönliche_Daten!$H$26,IF(C29=2,Persönliche_Daten!$G$11,IF(C29=3,Persönliche_Daten!$H$11,IF(C29=4,Persönliche_Daten!$I$11,IF(C29=5,Persönliche_Daten!$J$11,IF(C29=6,Persönliche_Daten!$K$11))))))+IF(C29=7,Persönliche_Daten!$L$11,IF(C29=1,Persönliche_Daten!$M$11,0))))</f>
        <v>0</v>
      </c>
      <c r="R29" s="474"/>
      <c r="S29" s="475">
        <f t="shared" si="2"/>
        <v>0</v>
      </c>
      <c r="T29" s="474"/>
      <c r="U29" s="468">
        <f t="shared" si="3"/>
        <v>0</v>
      </c>
      <c r="V29" s="472"/>
      <c r="W29" s="468">
        <f t="shared" si="14"/>
        <v>0</v>
      </c>
      <c r="X29" s="469"/>
      <c r="Y29" s="412"/>
      <c r="Z29" s="342">
        <f t="shared" si="15"/>
        <v>0</v>
      </c>
      <c r="AA29" s="412"/>
      <c r="AB29" s="413">
        <f t="shared" si="4"/>
        <v>0</v>
      </c>
      <c r="AC29" s="412"/>
      <c r="AD29" s="412"/>
      <c r="AE29" s="412"/>
      <c r="AF29" s="467"/>
      <c r="AG29" s="467"/>
      <c r="AI29" s="414"/>
      <c r="AM29" s="254">
        <f>IF(AND(K29&gt;0,M29=K29),Persönliche_Daten!$AI$5,0)</f>
        <v>0</v>
      </c>
      <c r="AN29" s="254">
        <f t="shared" si="5"/>
        <v>0</v>
      </c>
      <c r="AO29" s="254">
        <f>IF(AND(L29&gt;6,L29&lt;9.01),L29-Persönliche_Daten!$AG$5,0)</f>
        <v>0</v>
      </c>
      <c r="AP29" s="254">
        <f>IF(L29&gt;9,L29-Persönliche_Daten!$AH$5,0)</f>
        <v>0</v>
      </c>
      <c r="AQ29" s="254">
        <f t="shared" si="6"/>
        <v>0</v>
      </c>
      <c r="AR29" s="254">
        <f t="shared" si="7"/>
        <v>0</v>
      </c>
      <c r="AS29" s="254">
        <f>IF(AND(O29&gt;6,O29&lt;9.01),O29-Persönliche_Daten!$AG$5,0)</f>
        <v>0</v>
      </c>
      <c r="AT29" s="254">
        <f>IF(O29&gt;9,O29-Persönliche_Daten!$AH$5,0)</f>
        <v>0</v>
      </c>
      <c r="AU29" s="254">
        <f t="shared" si="8"/>
        <v>0</v>
      </c>
      <c r="AV29" s="254">
        <f t="shared" si="9"/>
        <v>0</v>
      </c>
      <c r="AW29" s="254">
        <f t="shared" si="10"/>
        <v>0</v>
      </c>
    </row>
    <row r="30" spans="2:49" s="254" customFormat="1" ht="21.75" customHeight="1" x14ac:dyDescent="0.25">
      <c r="B30" s="328">
        <f t="shared" si="11"/>
        <v>46130</v>
      </c>
      <c r="C30" s="329">
        <f t="shared" si="12"/>
        <v>7</v>
      </c>
      <c r="D30" s="330">
        <f t="shared" si="13"/>
        <v>46130</v>
      </c>
      <c r="E30" s="263"/>
      <c r="F30" s="31"/>
      <c r="G30" s="31"/>
      <c r="H30" s="32"/>
      <c r="I30" s="251"/>
      <c r="J30" s="33"/>
      <c r="K30" s="33"/>
      <c r="L30" s="340">
        <f t="shared" si="0"/>
        <v>0</v>
      </c>
      <c r="M30" s="34"/>
      <c r="N30" s="34"/>
      <c r="O30" s="340">
        <f t="shared" si="1"/>
        <v>0</v>
      </c>
      <c r="P30" s="410"/>
      <c r="Q30" s="473">
        <f>IF(AW30&gt;0,0,IF(D30=Persönliche_Daten!$D$24,Persönliche_Daten!$H$24,IF(D30=Persönliche_Daten!$D$26,Persönliche_Daten!$H$26,IF(C30=2,Persönliche_Daten!$G$11,IF(C30=3,Persönliche_Daten!$H$11,IF(C30=4,Persönliche_Daten!$I$11,IF(C30=5,Persönliche_Daten!$J$11,IF(C30=6,Persönliche_Daten!$K$11))))))+IF(C30=7,Persönliche_Daten!$L$11,IF(C30=1,Persönliche_Daten!$M$11,0))))</f>
        <v>0</v>
      </c>
      <c r="R30" s="474"/>
      <c r="S30" s="475">
        <f t="shared" si="2"/>
        <v>0</v>
      </c>
      <c r="T30" s="474"/>
      <c r="U30" s="468">
        <f t="shared" si="3"/>
        <v>0</v>
      </c>
      <c r="V30" s="472"/>
      <c r="W30" s="468">
        <f t="shared" si="14"/>
        <v>0</v>
      </c>
      <c r="X30" s="469"/>
      <c r="Y30" s="412"/>
      <c r="Z30" s="342">
        <f t="shared" si="15"/>
        <v>0</v>
      </c>
      <c r="AA30" s="412"/>
      <c r="AB30" s="413">
        <f t="shared" si="4"/>
        <v>0</v>
      </c>
      <c r="AC30" s="412"/>
      <c r="AD30" s="412"/>
      <c r="AE30" s="412"/>
      <c r="AF30" s="467"/>
      <c r="AG30" s="467"/>
      <c r="AI30" s="414"/>
      <c r="AM30" s="254">
        <f>IF(AND(K30&gt;0,M30=K30),Persönliche_Daten!$AI$5,0)</f>
        <v>0</v>
      </c>
      <c r="AN30" s="254">
        <f t="shared" si="5"/>
        <v>0</v>
      </c>
      <c r="AO30" s="254">
        <f>IF(AND(L30&gt;6,L30&lt;9.01),L30-Persönliche_Daten!$AG$5,0)</f>
        <v>0</v>
      </c>
      <c r="AP30" s="254">
        <f>IF(L30&gt;9,L30-Persönliche_Daten!$AH$5,0)</f>
        <v>0</v>
      </c>
      <c r="AQ30" s="254">
        <f t="shared" si="6"/>
        <v>0</v>
      </c>
      <c r="AR30" s="254">
        <f t="shared" si="7"/>
        <v>0</v>
      </c>
      <c r="AS30" s="254">
        <f>IF(AND(O30&gt;6,O30&lt;9.01),O30-Persönliche_Daten!$AG$5,0)</f>
        <v>0</v>
      </c>
      <c r="AT30" s="254">
        <f>IF(O30&gt;9,O30-Persönliche_Daten!$AH$5,0)</f>
        <v>0</v>
      </c>
      <c r="AU30" s="254">
        <f t="shared" si="8"/>
        <v>0</v>
      </c>
      <c r="AV30" s="254">
        <f t="shared" si="9"/>
        <v>0</v>
      </c>
      <c r="AW30" s="254">
        <f t="shared" si="10"/>
        <v>0</v>
      </c>
    </row>
    <row r="31" spans="2:49" s="254" customFormat="1" ht="21.75" customHeight="1" x14ac:dyDescent="0.25">
      <c r="B31" s="328">
        <f t="shared" si="11"/>
        <v>46131</v>
      </c>
      <c r="C31" s="329">
        <f t="shared" si="12"/>
        <v>1</v>
      </c>
      <c r="D31" s="330">
        <f t="shared" si="13"/>
        <v>46131</v>
      </c>
      <c r="E31" s="263"/>
      <c r="F31" s="31"/>
      <c r="G31" s="31"/>
      <c r="H31" s="32"/>
      <c r="I31" s="251"/>
      <c r="J31" s="33"/>
      <c r="K31" s="33"/>
      <c r="L31" s="340">
        <f t="shared" si="0"/>
        <v>0</v>
      </c>
      <c r="M31" s="34"/>
      <c r="N31" s="34"/>
      <c r="O31" s="340">
        <f t="shared" si="1"/>
        <v>0</v>
      </c>
      <c r="P31" s="410"/>
      <c r="Q31" s="473">
        <f>IF(AW31&gt;0,0,IF(D31=Persönliche_Daten!$D$24,Persönliche_Daten!$H$24,IF(D31=Persönliche_Daten!$D$26,Persönliche_Daten!$H$26,IF(C31=2,Persönliche_Daten!$G$11,IF(C31=3,Persönliche_Daten!$H$11,IF(C31=4,Persönliche_Daten!$I$11,IF(C31=5,Persönliche_Daten!$J$11,IF(C31=6,Persönliche_Daten!$K$11))))))+IF(C31=7,Persönliche_Daten!$L$11,IF(C31=1,Persönliche_Daten!$M$11,0))))</f>
        <v>0</v>
      </c>
      <c r="R31" s="474"/>
      <c r="S31" s="475">
        <f t="shared" si="2"/>
        <v>0</v>
      </c>
      <c r="T31" s="474"/>
      <c r="U31" s="468">
        <f t="shared" si="3"/>
        <v>0</v>
      </c>
      <c r="V31" s="472"/>
      <c r="W31" s="468">
        <f t="shared" si="14"/>
        <v>0</v>
      </c>
      <c r="X31" s="469"/>
      <c r="Y31" s="412"/>
      <c r="Z31" s="342">
        <f t="shared" si="15"/>
        <v>0</v>
      </c>
      <c r="AA31" s="412"/>
      <c r="AB31" s="413">
        <f t="shared" si="4"/>
        <v>0</v>
      </c>
      <c r="AC31" s="412"/>
      <c r="AD31" s="412"/>
      <c r="AE31" s="412"/>
      <c r="AF31" s="467"/>
      <c r="AG31" s="467"/>
      <c r="AI31" s="414"/>
      <c r="AM31" s="254">
        <f>IF(AND(K31&gt;0,M31=K31),Persönliche_Daten!$AI$5,0)</f>
        <v>0</v>
      </c>
      <c r="AN31" s="254">
        <f t="shared" si="5"/>
        <v>0</v>
      </c>
      <c r="AO31" s="254">
        <f>IF(AND(L31&gt;6,L31&lt;9.01),L31-Persönliche_Daten!$AG$5,0)</f>
        <v>0</v>
      </c>
      <c r="AP31" s="254">
        <f>IF(L31&gt;9,L31-Persönliche_Daten!$AH$5,0)</f>
        <v>0</v>
      </c>
      <c r="AQ31" s="254">
        <f t="shared" si="6"/>
        <v>0</v>
      </c>
      <c r="AR31" s="254">
        <f t="shared" si="7"/>
        <v>0</v>
      </c>
      <c r="AS31" s="254">
        <f>IF(AND(O31&gt;6,O31&lt;9.01),O31-Persönliche_Daten!$AG$5,0)</f>
        <v>0</v>
      </c>
      <c r="AT31" s="254">
        <f>IF(O31&gt;9,O31-Persönliche_Daten!$AH$5,0)</f>
        <v>0</v>
      </c>
      <c r="AU31" s="254">
        <f t="shared" si="8"/>
        <v>0</v>
      </c>
      <c r="AV31" s="254">
        <f t="shared" si="9"/>
        <v>0</v>
      </c>
      <c r="AW31" s="254">
        <f t="shared" si="10"/>
        <v>0</v>
      </c>
    </row>
    <row r="32" spans="2:49" s="254" customFormat="1" ht="21.75" customHeight="1" x14ac:dyDescent="0.25">
      <c r="B32" s="328">
        <f t="shared" si="11"/>
        <v>46132</v>
      </c>
      <c r="C32" s="329">
        <f t="shared" si="12"/>
        <v>2</v>
      </c>
      <c r="D32" s="330">
        <f t="shared" si="13"/>
        <v>46132</v>
      </c>
      <c r="E32" s="263"/>
      <c r="F32" s="31"/>
      <c r="G32" s="31"/>
      <c r="H32" s="32"/>
      <c r="I32" s="251"/>
      <c r="J32" s="33"/>
      <c r="K32" s="33"/>
      <c r="L32" s="340">
        <f t="shared" si="0"/>
        <v>0</v>
      </c>
      <c r="M32" s="34"/>
      <c r="N32" s="34"/>
      <c r="O32" s="340">
        <f t="shared" si="1"/>
        <v>0</v>
      </c>
      <c r="P32" s="410"/>
      <c r="Q32" s="473">
        <f>IF(AW32&gt;0,0,IF(D32=Persönliche_Daten!$D$24,Persönliche_Daten!$H$24,IF(D32=Persönliche_Daten!$D$26,Persönliche_Daten!$H$26,IF(C32=2,Persönliche_Daten!$G$11,IF(C32=3,Persönliche_Daten!$H$11,IF(C32=4,Persönliche_Daten!$I$11,IF(C32=5,Persönliche_Daten!$J$11,IF(C32=6,Persönliche_Daten!$K$11))))))+IF(C32=7,Persönliche_Daten!$L$11,IF(C32=1,Persönliche_Daten!$M$11,0))))</f>
        <v>0</v>
      </c>
      <c r="R32" s="474"/>
      <c r="S32" s="475">
        <f t="shared" si="2"/>
        <v>0</v>
      </c>
      <c r="T32" s="474"/>
      <c r="U32" s="468">
        <f t="shared" si="3"/>
        <v>0</v>
      </c>
      <c r="V32" s="472"/>
      <c r="W32" s="468">
        <f t="shared" si="14"/>
        <v>0</v>
      </c>
      <c r="X32" s="469"/>
      <c r="Y32" s="412"/>
      <c r="Z32" s="342">
        <f t="shared" si="15"/>
        <v>0</v>
      </c>
      <c r="AA32" s="412"/>
      <c r="AB32" s="413">
        <f t="shared" si="4"/>
        <v>0</v>
      </c>
      <c r="AC32" s="412"/>
      <c r="AD32" s="412"/>
      <c r="AE32" s="412"/>
      <c r="AF32" s="467"/>
      <c r="AG32" s="467"/>
      <c r="AI32" s="414"/>
      <c r="AM32" s="254">
        <f>IF(AND(K32&gt;0,M32=K32),Persönliche_Daten!$AI$5,0)</f>
        <v>0</v>
      </c>
      <c r="AN32" s="254">
        <f t="shared" si="5"/>
        <v>0</v>
      </c>
      <c r="AO32" s="254">
        <f>IF(AND(L32&gt;6,L32&lt;9.01),L32-Persönliche_Daten!$AG$5,0)</f>
        <v>0</v>
      </c>
      <c r="AP32" s="254">
        <f>IF(L32&gt;9,L32-Persönliche_Daten!$AH$5,0)</f>
        <v>0</v>
      </c>
      <c r="AQ32" s="254">
        <f t="shared" si="6"/>
        <v>0</v>
      </c>
      <c r="AR32" s="254">
        <f t="shared" si="7"/>
        <v>0</v>
      </c>
      <c r="AS32" s="254">
        <f>IF(AND(O32&gt;6,O32&lt;9.01),O32-Persönliche_Daten!$AG$5,0)</f>
        <v>0</v>
      </c>
      <c r="AT32" s="254">
        <f>IF(O32&gt;9,O32-Persönliche_Daten!$AH$5,0)</f>
        <v>0</v>
      </c>
      <c r="AU32" s="254">
        <f t="shared" si="8"/>
        <v>0</v>
      </c>
      <c r="AV32" s="254">
        <f t="shared" si="9"/>
        <v>0</v>
      </c>
      <c r="AW32" s="254">
        <f t="shared" si="10"/>
        <v>0</v>
      </c>
    </row>
    <row r="33" spans="2:49" s="254" customFormat="1" ht="21.75" customHeight="1" x14ac:dyDescent="0.25">
      <c r="B33" s="328">
        <f t="shared" si="11"/>
        <v>46133</v>
      </c>
      <c r="C33" s="329">
        <f t="shared" si="12"/>
        <v>3</v>
      </c>
      <c r="D33" s="330">
        <f t="shared" si="13"/>
        <v>46133</v>
      </c>
      <c r="E33" s="263"/>
      <c r="F33" s="31"/>
      <c r="G33" s="31"/>
      <c r="H33" s="32"/>
      <c r="I33" s="251"/>
      <c r="J33" s="33"/>
      <c r="K33" s="33"/>
      <c r="L33" s="340">
        <f t="shared" si="0"/>
        <v>0</v>
      </c>
      <c r="M33" s="34"/>
      <c r="N33" s="34"/>
      <c r="O33" s="340">
        <f t="shared" si="1"/>
        <v>0</v>
      </c>
      <c r="P33" s="410"/>
      <c r="Q33" s="473">
        <f>IF(AW33&gt;0,0,IF(D33=Persönliche_Daten!$D$24,Persönliche_Daten!$H$24,IF(D33=Persönliche_Daten!$D$26,Persönliche_Daten!$H$26,IF(C33=2,Persönliche_Daten!$G$11,IF(C33=3,Persönliche_Daten!$H$11,IF(C33=4,Persönliche_Daten!$I$11,IF(C33=5,Persönliche_Daten!$J$11,IF(C33=6,Persönliche_Daten!$K$11))))))+IF(C33=7,Persönliche_Daten!$L$11,IF(C33=1,Persönliche_Daten!$M$11,0))))</f>
        <v>0</v>
      </c>
      <c r="R33" s="474"/>
      <c r="S33" s="475">
        <f t="shared" si="2"/>
        <v>0</v>
      </c>
      <c r="T33" s="474"/>
      <c r="U33" s="468">
        <f t="shared" si="3"/>
        <v>0</v>
      </c>
      <c r="V33" s="472"/>
      <c r="W33" s="468">
        <f t="shared" si="14"/>
        <v>0</v>
      </c>
      <c r="X33" s="469"/>
      <c r="Y33" s="412"/>
      <c r="Z33" s="342">
        <f t="shared" si="15"/>
        <v>0</v>
      </c>
      <c r="AA33" s="412"/>
      <c r="AB33" s="413">
        <f t="shared" si="4"/>
        <v>0</v>
      </c>
      <c r="AC33" s="412"/>
      <c r="AD33" s="412"/>
      <c r="AE33" s="412"/>
      <c r="AF33" s="467"/>
      <c r="AG33" s="467"/>
      <c r="AI33" s="414"/>
      <c r="AM33" s="254">
        <f>IF(AND(K33&gt;0,M33=K33),Persönliche_Daten!$AI$5,0)</f>
        <v>0</v>
      </c>
      <c r="AN33" s="254">
        <f t="shared" si="5"/>
        <v>0</v>
      </c>
      <c r="AO33" s="254">
        <f>IF(AND(L33&gt;6,L33&lt;9.01),L33-Persönliche_Daten!$AG$5,0)</f>
        <v>0</v>
      </c>
      <c r="AP33" s="254">
        <f>IF(L33&gt;9,L33-Persönliche_Daten!$AH$5,0)</f>
        <v>0</v>
      </c>
      <c r="AQ33" s="254">
        <f t="shared" si="6"/>
        <v>0</v>
      </c>
      <c r="AR33" s="254">
        <f t="shared" si="7"/>
        <v>0</v>
      </c>
      <c r="AS33" s="254">
        <f>IF(AND(O33&gt;6,O33&lt;9.01),O33-Persönliche_Daten!$AG$5,0)</f>
        <v>0</v>
      </c>
      <c r="AT33" s="254">
        <f>IF(O33&gt;9,O33-Persönliche_Daten!$AH$5,0)</f>
        <v>0</v>
      </c>
      <c r="AU33" s="254">
        <f t="shared" si="8"/>
        <v>0</v>
      </c>
      <c r="AV33" s="254">
        <f t="shared" si="9"/>
        <v>0</v>
      </c>
      <c r="AW33" s="254">
        <f t="shared" si="10"/>
        <v>0</v>
      </c>
    </row>
    <row r="34" spans="2:49" s="254" customFormat="1" ht="21.75" customHeight="1" x14ac:dyDescent="0.25">
      <c r="B34" s="328">
        <f t="shared" si="11"/>
        <v>46134</v>
      </c>
      <c r="C34" s="329">
        <f t="shared" si="12"/>
        <v>4</v>
      </c>
      <c r="D34" s="330">
        <f t="shared" si="13"/>
        <v>46134</v>
      </c>
      <c r="E34" s="263"/>
      <c r="F34" s="31"/>
      <c r="G34" s="31"/>
      <c r="H34" s="32"/>
      <c r="I34" s="251"/>
      <c r="J34" s="33"/>
      <c r="K34" s="33"/>
      <c r="L34" s="340">
        <f t="shared" si="0"/>
        <v>0</v>
      </c>
      <c r="M34" s="34"/>
      <c r="N34" s="34"/>
      <c r="O34" s="340">
        <f t="shared" si="1"/>
        <v>0</v>
      </c>
      <c r="P34" s="410"/>
      <c r="Q34" s="473">
        <f>IF(AW34&gt;0,0,IF(D34=Persönliche_Daten!$D$24,Persönliche_Daten!$H$24,IF(D34=Persönliche_Daten!$D$26,Persönliche_Daten!$H$26,IF(C34=2,Persönliche_Daten!$G$11,IF(C34=3,Persönliche_Daten!$H$11,IF(C34=4,Persönliche_Daten!$I$11,IF(C34=5,Persönliche_Daten!$J$11,IF(C34=6,Persönliche_Daten!$K$11))))))+IF(C34=7,Persönliche_Daten!$L$11,IF(C34=1,Persönliche_Daten!$M$11,0))))</f>
        <v>0</v>
      </c>
      <c r="R34" s="474"/>
      <c r="S34" s="475">
        <f t="shared" si="2"/>
        <v>0</v>
      </c>
      <c r="T34" s="474"/>
      <c r="U34" s="468">
        <f t="shared" si="3"/>
        <v>0</v>
      </c>
      <c r="V34" s="472"/>
      <c r="W34" s="468">
        <f t="shared" si="14"/>
        <v>0</v>
      </c>
      <c r="X34" s="469"/>
      <c r="Y34" s="412"/>
      <c r="Z34" s="342">
        <f t="shared" si="15"/>
        <v>0</v>
      </c>
      <c r="AA34" s="412"/>
      <c r="AB34" s="413">
        <f t="shared" si="4"/>
        <v>0</v>
      </c>
      <c r="AC34" s="412"/>
      <c r="AD34" s="412"/>
      <c r="AE34" s="412"/>
      <c r="AF34" s="467"/>
      <c r="AG34" s="467"/>
      <c r="AI34" s="414"/>
      <c r="AM34" s="254">
        <f>IF(AND(K34&gt;0,M34=K34),Persönliche_Daten!$AI$5,0)</f>
        <v>0</v>
      </c>
      <c r="AN34" s="254">
        <f t="shared" si="5"/>
        <v>0</v>
      </c>
      <c r="AO34" s="254">
        <f>IF(AND(L34&gt;6,L34&lt;9.01),L34-Persönliche_Daten!$AG$5,0)</f>
        <v>0</v>
      </c>
      <c r="AP34" s="254">
        <f>IF(L34&gt;9,L34-Persönliche_Daten!$AH$5,0)</f>
        <v>0</v>
      </c>
      <c r="AQ34" s="254">
        <f t="shared" si="6"/>
        <v>0</v>
      </c>
      <c r="AR34" s="254">
        <f t="shared" si="7"/>
        <v>0</v>
      </c>
      <c r="AS34" s="254">
        <f>IF(AND(O34&gt;6,O34&lt;9.01),O34-Persönliche_Daten!$AG$5,0)</f>
        <v>0</v>
      </c>
      <c r="AT34" s="254">
        <f>IF(O34&gt;9,O34-Persönliche_Daten!$AH$5,0)</f>
        <v>0</v>
      </c>
      <c r="AU34" s="254">
        <f t="shared" si="8"/>
        <v>0</v>
      </c>
      <c r="AV34" s="254">
        <f t="shared" si="9"/>
        <v>0</v>
      </c>
      <c r="AW34" s="254">
        <f t="shared" si="10"/>
        <v>0</v>
      </c>
    </row>
    <row r="35" spans="2:49" s="254" customFormat="1" ht="21.75" customHeight="1" x14ac:dyDescent="0.25">
      <c r="B35" s="328">
        <f t="shared" si="11"/>
        <v>46135</v>
      </c>
      <c r="C35" s="329">
        <f t="shared" si="12"/>
        <v>5</v>
      </c>
      <c r="D35" s="330">
        <f t="shared" si="13"/>
        <v>46135</v>
      </c>
      <c r="E35" s="263" t="s">
        <v>108</v>
      </c>
      <c r="F35" s="31"/>
      <c r="G35" s="31"/>
      <c r="H35" s="32" t="s">
        <v>108</v>
      </c>
      <c r="I35" s="251"/>
      <c r="J35" s="33"/>
      <c r="K35" s="33"/>
      <c r="L35" s="340">
        <f t="shared" si="0"/>
        <v>0</v>
      </c>
      <c r="M35" s="34"/>
      <c r="N35" s="34"/>
      <c r="O35" s="340">
        <f t="shared" si="1"/>
        <v>0</v>
      </c>
      <c r="P35" s="410"/>
      <c r="Q35" s="473">
        <f>IF(AW35&gt;0,0,IF(D35=Persönliche_Daten!$D$24,Persönliche_Daten!$H$24,IF(D35=Persönliche_Daten!$D$26,Persönliche_Daten!$H$26,IF(C35=2,Persönliche_Daten!$G$11,IF(C35=3,Persönliche_Daten!$H$11,IF(C35=4,Persönliche_Daten!$I$11,IF(C35=5,Persönliche_Daten!$J$11,IF(C35=6,Persönliche_Daten!$K$11))))))+IF(C35=7,Persönliche_Daten!$L$11,IF(C35=1,Persönliche_Daten!$M$11,0))))</f>
        <v>0</v>
      </c>
      <c r="R35" s="474"/>
      <c r="S35" s="475">
        <f t="shared" si="2"/>
        <v>0</v>
      </c>
      <c r="T35" s="474"/>
      <c r="U35" s="468">
        <f t="shared" si="3"/>
        <v>0</v>
      </c>
      <c r="V35" s="472"/>
      <c r="W35" s="468">
        <f t="shared" si="14"/>
        <v>0</v>
      </c>
      <c r="X35" s="469"/>
      <c r="Y35" s="412"/>
      <c r="Z35" s="342">
        <f t="shared" si="15"/>
        <v>0</v>
      </c>
      <c r="AA35" s="412"/>
      <c r="AB35" s="413">
        <f t="shared" si="4"/>
        <v>0</v>
      </c>
      <c r="AC35" s="412"/>
      <c r="AD35" s="412"/>
      <c r="AE35" s="412"/>
      <c r="AF35" s="467"/>
      <c r="AG35" s="467"/>
      <c r="AI35" s="414"/>
      <c r="AM35" s="254">
        <f>IF(AND(K35&gt;0,M35=K35),Persönliche_Daten!$AI$5,0)</f>
        <v>0</v>
      </c>
      <c r="AN35" s="254">
        <f t="shared" si="5"/>
        <v>0</v>
      </c>
      <c r="AO35" s="254">
        <f>IF(AND(L35&gt;6,L35&lt;9.01),L35-Persönliche_Daten!$AG$5,0)</f>
        <v>0</v>
      </c>
      <c r="AP35" s="254">
        <f>IF(L35&gt;9,L35-Persönliche_Daten!$AH$5,0)</f>
        <v>0</v>
      </c>
      <c r="AQ35" s="254">
        <f t="shared" si="6"/>
        <v>0</v>
      </c>
      <c r="AR35" s="254">
        <f t="shared" si="7"/>
        <v>0</v>
      </c>
      <c r="AS35" s="254">
        <f>IF(AND(O35&gt;6,O35&lt;9.01),O35-Persönliche_Daten!$AG$5,0)</f>
        <v>0</v>
      </c>
      <c r="AT35" s="254">
        <f>IF(O35&gt;9,O35-Persönliche_Daten!$AH$5,0)</f>
        <v>0</v>
      </c>
      <c r="AU35" s="254">
        <f t="shared" si="8"/>
        <v>0</v>
      </c>
      <c r="AV35" s="254">
        <f t="shared" si="9"/>
        <v>0</v>
      </c>
      <c r="AW35" s="254">
        <f t="shared" si="10"/>
        <v>0</v>
      </c>
    </row>
    <row r="36" spans="2:49" s="254" customFormat="1" ht="21.75" customHeight="1" x14ac:dyDescent="0.25">
      <c r="B36" s="328">
        <f t="shared" si="11"/>
        <v>46136</v>
      </c>
      <c r="C36" s="329">
        <f t="shared" si="12"/>
        <v>6</v>
      </c>
      <c r="D36" s="330">
        <f t="shared" si="13"/>
        <v>46136</v>
      </c>
      <c r="E36" s="263" t="s">
        <v>108</v>
      </c>
      <c r="F36" s="31"/>
      <c r="G36" s="31"/>
      <c r="H36" s="32" t="s">
        <v>108</v>
      </c>
      <c r="I36" s="251"/>
      <c r="J36" s="33"/>
      <c r="K36" s="33"/>
      <c r="L36" s="340">
        <f t="shared" si="0"/>
        <v>0</v>
      </c>
      <c r="M36" s="34"/>
      <c r="N36" s="34"/>
      <c r="O36" s="340">
        <f t="shared" si="1"/>
        <v>0</v>
      </c>
      <c r="P36" s="410"/>
      <c r="Q36" s="473">
        <f>IF(AW36&gt;0,0,IF(D36=Persönliche_Daten!$D$24,Persönliche_Daten!$H$24,IF(D36=Persönliche_Daten!$D$26,Persönliche_Daten!$H$26,IF(C36=2,Persönliche_Daten!$G$11,IF(C36=3,Persönliche_Daten!$H$11,IF(C36=4,Persönliche_Daten!$I$11,IF(C36=5,Persönliche_Daten!$J$11,IF(C36=6,Persönliche_Daten!$K$11))))))+IF(C36=7,Persönliche_Daten!$L$11,IF(C36=1,Persönliche_Daten!$M$11,0))))</f>
        <v>0</v>
      </c>
      <c r="R36" s="474"/>
      <c r="S36" s="475">
        <f t="shared" si="2"/>
        <v>0</v>
      </c>
      <c r="T36" s="474"/>
      <c r="U36" s="468">
        <f t="shared" si="3"/>
        <v>0</v>
      </c>
      <c r="V36" s="472"/>
      <c r="W36" s="468">
        <f t="shared" si="14"/>
        <v>0</v>
      </c>
      <c r="X36" s="469"/>
      <c r="Y36" s="412"/>
      <c r="Z36" s="342">
        <f t="shared" si="15"/>
        <v>0</v>
      </c>
      <c r="AA36" s="412"/>
      <c r="AB36" s="413">
        <f t="shared" si="4"/>
        <v>0</v>
      </c>
      <c r="AC36" s="412"/>
      <c r="AD36" s="412"/>
      <c r="AE36" s="412"/>
      <c r="AF36" s="467"/>
      <c r="AG36" s="467"/>
      <c r="AI36" s="414"/>
      <c r="AM36" s="254">
        <f>IF(AND(K36&gt;0,M36=K36),Persönliche_Daten!$AI$5,0)</f>
        <v>0</v>
      </c>
      <c r="AN36" s="254">
        <f t="shared" si="5"/>
        <v>0</v>
      </c>
      <c r="AO36" s="254">
        <f>IF(AND(L36&gt;6,L36&lt;9.01),L36-Persönliche_Daten!$AG$5,0)</f>
        <v>0</v>
      </c>
      <c r="AP36" s="254">
        <f>IF(L36&gt;9,L36-Persönliche_Daten!$AH$5,0)</f>
        <v>0</v>
      </c>
      <c r="AQ36" s="254">
        <f t="shared" si="6"/>
        <v>0</v>
      </c>
      <c r="AR36" s="254">
        <f t="shared" si="7"/>
        <v>0</v>
      </c>
      <c r="AS36" s="254">
        <f>IF(AND(O36&gt;6,O36&lt;9.01),O36-Persönliche_Daten!$AG$5,0)</f>
        <v>0</v>
      </c>
      <c r="AT36" s="254">
        <f>IF(O36&gt;9,O36-Persönliche_Daten!$AH$5,0)</f>
        <v>0</v>
      </c>
      <c r="AU36" s="254">
        <f t="shared" si="8"/>
        <v>0</v>
      </c>
      <c r="AV36" s="254">
        <f t="shared" si="9"/>
        <v>0</v>
      </c>
      <c r="AW36" s="254">
        <f t="shared" si="10"/>
        <v>0</v>
      </c>
    </row>
    <row r="37" spans="2:49" s="254" customFormat="1" ht="21.75" customHeight="1" x14ac:dyDescent="0.25">
      <c r="B37" s="328">
        <f t="shared" si="11"/>
        <v>46137</v>
      </c>
      <c r="C37" s="329">
        <f t="shared" si="12"/>
        <v>7</v>
      </c>
      <c r="D37" s="330">
        <f t="shared" si="13"/>
        <v>46137</v>
      </c>
      <c r="E37" s="263" t="s">
        <v>108</v>
      </c>
      <c r="F37" s="31"/>
      <c r="G37" s="31"/>
      <c r="H37" s="32" t="s">
        <v>108</v>
      </c>
      <c r="I37" s="251"/>
      <c r="J37" s="33"/>
      <c r="K37" s="33"/>
      <c r="L37" s="340">
        <f t="shared" si="0"/>
        <v>0</v>
      </c>
      <c r="M37" s="34"/>
      <c r="N37" s="34"/>
      <c r="O37" s="340">
        <f t="shared" si="1"/>
        <v>0</v>
      </c>
      <c r="P37" s="410"/>
      <c r="Q37" s="473">
        <f>IF(AW37&gt;0,0,IF(D37=Persönliche_Daten!$D$24,Persönliche_Daten!$H$24,IF(D37=Persönliche_Daten!$D$26,Persönliche_Daten!$H$26,IF(C37=2,Persönliche_Daten!$G$11,IF(C37=3,Persönliche_Daten!$H$11,IF(C37=4,Persönliche_Daten!$I$11,IF(C37=5,Persönliche_Daten!$J$11,IF(C37=6,Persönliche_Daten!$K$11))))))+IF(C37=7,Persönliche_Daten!$L$11,IF(C37=1,Persönliche_Daten!$M$11,0))))</f>
        <v>0</v>
      </c>
      <c r="R37" s="474"/>
      <c r="S37" s="475">
        <f t="shared" si="2"/>
        <v>0</v>
      </c>
      <c r="T37" s="474"/>
      <c r="U37" s="468">
        <f t="shared" si="3"/>
        <v>0</v>
      </c>
      <c r="V37" s="472"/>
      <c r="W37" s="468">
        <f t="shared" si="14"/>
        <v>0</v>
      </c>
      <c r="X37" s="469"/>
      <c r="Y37" s="412"/>
      <c r="Z37" s="342">
        <f t="shared" si="15"/>
        <v>0</v>
      </c>
      <c r="AA37" s="412"/>
      <c r="AB37" s="413">
        <f t="shared" si="4"/>
        <v>0</v>
      </c>
      <c r="AC37" s="412"/>
      <c r="AD37" s="412"/>
      <c r="AE37" s="412"/>
      <c r="AF37" s="467"/>
      <c r="AG37" s="467"/>
      <c r="AI37" s="414"/>
      <c r="AM37" s="254">
        <f>IF(AND(K37&gt;0,M37=K37),Persönliche_Daten!$AI$5,0)</f>
        <v>0</v>
      </c>
      <c r="AN37" s="254">
        <f t="shared" si="5"/>
        <v>0</v>
      </c>
      <c r="AO37" s="254">
        <f>IF(AND(L37&gt;6,L37&lt;9.01),L37-Persönliche_Daten!$AG$5,0)</f>
        <v>0</v>
      </c>
      <c r="AP37" s="254">
        <f>IF(L37&gt;9,L37-Persönliche_Daten!$AH$5,0)</f>
        <v>0</v>
      </c>
      <c r="AQ37" s="254">
        <f t="shared" si="6"/>
        <v>0</v>
      </c>
      <c r="AR37" s="254">
        <f t="shared" si="7"/>
        <v>0</v>
      </c>
      <c r="AS37" s="254">
        <f>IF(AND(O37&gt;6,O37&lt;9.01),O37-Persönliche_Daten!$AG$5,0)</f>
        <v>0</v>
      </c>
      <c r="AT37" s="254">
        <f>IF(O37&gt;9,O37-Persönliche_Daten!$AH$5,0)</f>
        <v>0</v>
      </c>
      <c r="AU37" s="254">
        <f t="shared" si="8"/>
        <v>0</v>
      </c>
      <c r="AV37" s="254">
        <f t="shared" si="9"/>
        <v>0</v>
      </c>
      <c r="AW37" s="254">
        <f t="shared" si="10"/>
        <v>0</v>
      </c>
    </row>
    <row r="38" spans="2:49" s="254" customFormat="1" ht="21.75" customHeight="1" x14ac:dyDescent="0.25">
      <c r="B38" s="328">
        <f t="shared" si="11"/>
        <v>46138</v>
      </c>
      <c r="C38" s="329">
        <f t="shared" si="12"/>
        <v>1</v>
      </c>
      <c r="D38" s="330">
        <f t="shared" si="13"/>
        <v>46138</v>
      </c>
      <c r="E38" s="263" t="s">
        <v>108</v>
      </c>
      <c r="F38" s="31"/>
      <c r="G38" s="31"/>
      <c r="H38" s="32" t="s">
        <v>108</v>
      </c>
      <c r="I38" s="251"/>
      <c r="J38" s="33"/>
      <c r="K38" s="33"/>
      <c r="L38" s="340">
        <f t="shared" si="0"/>
        <v>0</v>
      </c>
      <c r="M38" s="34"/>
      <c r="N38" s="34"/>
      <c r="O38" s="340">
        <f t="shared" si="1"/>
        <v>0</v>
      </c>
      <c r="P38" s="410"/>
      <c r="Q38" s="473">
        <f>IF(AW38&gt;0,0,IF(D38=Persönliche_Daten!$D$24,Persönliche_Daten!$H$24,IF(D38=Persönliche_Daten!$D$26,Persönliche_Daten!$H$26,IF(C38=2,Persönliche_Daten!$G$11,IF(C38=3,Persönliche_Daten!$H$11,IF(C38=4,Persönliche_Daten!$I$11,IF(C38=5,Persönliche_Daten!$J$11,IF(C38=6,Persönliche_Daten!$K$11))))))+IF(C38=7,Persönliche_Daten!$L$11,IF(C38=1,Persönliche_Daten!$M$11,0))))</f>
        <v>0</v>
      </c>
      <c r="R38" s="474"/>
      <c r="S38" s="475">
        <f t="shared" si="2"/>
        <v>0</v>
      </c>
      <c r="T38" s="474"/>
      <c r="U38" s="468">
        <f t="shared" si="3"/>
        <v>0</v>
      </c>
      <c r="V38" s="472"/>
      <c r="W38" s="468">
        <f t="shared" si="14"/>
        <v>0</v>
      </c>
      <c r="X38" s="469"/>
      <c r="Y38" s="412"/>
      <c r="Z38" s="342">
        <f t="shared" si="15"/>
        <v>0</v>
      </c>
      <c r="AA38" s="412"/>
      <c r="AB38" s="413">
        <f t="shared" si="4"/>
        <v>0</v>
      </c>
      <c r="AC38" s="412"/>
      <c r="AD38" s="412"/>
      <c r="AE38" s="412"/>
      <c r="AF38" s="467"/>
      <c r="AG38" s="467"/>
      <c r="AI38" s="414"/>
      <c r="AM38" s="254">
        <f>IF(AND(K38&gt;0,M38=K38),Persönliche_Daten!$AI$5,0)</f>
        <v>0</v>
      </c>
      <c r="AN38" s="254">
        <f t="shared" si="5"/>
        <v>0</v>
      </c>
      <c r="AO38" s="254">
        <f>IF(AND(L38&gt;6,L38&lt;9.01),L38-Persönliche_Daten!$AG$5,0)</f>
        <v>0</v>
      </c>
      <c r="AP38" s="254">
        <f>IF(L38&gt;9,L38-Persönliche_Daten!$AH$5,0)</f>
        <v>0</v>
      </c>
      <c r="AQ38" s="254">
        <f t="shared" si="6"/>
        <v>0</v>
      </c>
      <c r="AR38" s="254">
        <f t="shared" si="7"/>
        <v>0</v>
      </c>
      <c r="AS38" s="254">
        <f>IF(AND(O38&gt;6,O38&lt;9.01),O38-Persönliche_Daten!$AG$5,0)</f>
        <v>0</v>
      </c>
      <c r="AT38" s="254">
        <f>IF(O38&gt;9,O38-Persönliche_Daten!$AH$5,0)</f>
        <v>0</v>
      </c>
      <c r="AU38" s="254">
        <f t="shared" si="8"/>
        <v>0</v>
      </c>
      <c r="AV38" s="254">
        <f t="shared" si="9"/>
        <v>0</v>
      </c>
      <c r="AW38" s="254">
        <f t="shared" si="10"/>
        <v>0</v>
      </c>
    </row>
    <row r="39" spans="2:49" s="254" customFormat="1" ht="21.75" customHeight="1" x14ac:dyDescent="0.25">
      <c r="B39" s="328">
        <f t="shared" si="11"/>
        <v>46139</v>
      </c>
      <c r="C39" s="329">
        <f t="shared" si="12"/>
        <v>2</v>
      </c>
      <c r="D39" s="330">
        <f t="shared" si="13"/>
        <v>46139</v>
      </c>
      <c r="E39" s="263" t="s">
        <v>108</v>
      </c>
      <c r="F39" s="31"/>
      <c r="G39" s="31"/>
      <c r="H39" s="32" t="s">
        <v>108</v>
      </c>
      <c r="I39" s="251"/>
      <c r="J39" s="33"/>
      <c r="K39" s="33"/>
      <c r="L39" s="340">
        <f t="shared" si="0"/>
        <v>0</v>
      </c>
      <c r="M39" s="34"/>
      <c r="N39" s="34"/>
      <c r="O39" s="340">
        <f t="shared" si="1"/>
        <v>0</v>
      </c>
      <c r="P39" s="410"/>
      <c r="Q39" s="473">
        <f>IF(AW39&gt;0,0,IF(D39=Persönliche_Daten!$D$24,Persönliche_Daten!$H$24,IF(D39=Persönliche_Daten!$D$26,Persönliche_Daten!$H$26,IF(C39=2,Persönliche_Daten!$G$11,IF(C39=3,Persönliche_Daten!$H$11,IF(C39=4,Persönliche_Daten!$I$11,IF(C39=5,Persönliche_Daten!$J$11,IF(C39=6,Persönliche_Daten!$K$11))))))+IF(C39=7,Persönliche_Daten!$L$11,IF(C39=1,Persönliche_Daten!$M$11,0))))</f>
        <v>0</v>
      </c>
      <c r="R39" s="474"/>
      <c r="S39" s="475">
        <f t="shared" si="2"/>
        <v>0</v>
      </c>
      <c r="T39" s="474"/>
      <c r="U39" s="468">
        <f t="shared" si="3"/>
        <v>0</v>
      </c>
      <c r="V39" s="472"/>
      <c r="W39" s="468">
        <f t="shared" si="14"/>
        <v>0</v>
      </c>
      <c r="X39" s="469"/>
      <c r="Y39" s="412"/>
      <c r="Z39" s="342">
        <f t="shared" si="15"/>
        <v>0</v>
      </c>
      <c r="AA39" s="412"/>
      <c r="AB39" s="413">
        <f t="shared" si="4"/>
        <v>0</v>
      </c>
      <c r="AC39" s="412"/>
      <c r="AD39" s="412"/>
      <c r="AE39" s="412"/>
      <c r="AF39" s="467"/>
      <c r="AG39" s="467"/>
      <c r="AI39" s="414"/>
      <c r="AM39" s="254">
        <f>IF(AND(K39&gt;0,M39=K39),Persönliche_Daten!$AI$5,0)</f>
        <v>0</v>
      </c>
      <c r="AN39" s="254">
        <f t="shared" si="5"/>
        <v>0</v>
      </c>
      <c r="AO39" s="254">
        <f>IF(AND(L39&gt;6,L39&lt;9.01),L39-Persönliche_Daten!$AG$5,0)</f>
        <v>0</v>
      </c>
      <c r="AP39" s="254">
        <f>IF(L39&gt;9,L39-Persönliche_Daten!$AH$5,0)</f>
        <v>0</v>
      </c>
      <c r="AQ39" s="254">
        <f t="shared" si="6"/>
        <v>0</v>
      </c>
      <c r="AR39" s="254">
        <f t="shared" si="7"/>
        <v>0</v>
      </c>
      <c r="AS39" s="254">
        <f>IF(AND(O39&gt;6,O39&lt;9.01),O39-Persönliche_Daten!$AG$5,0)</f>
        <v>0</v>
      </c>
      <c r="AT39" s="254">
        <f>IF(O39&gt;9,O39-Persönliche_Daten!$AH$5,0)</f>
        <v>0</v>
      </c>
      <c r="AU39" s="254">
        <f t="shared" si="8"/>
        <v>0</v>
      </c>
      <c r="AV39" s="254">
        <f t="shared" si="9"/>
        <v>0</v>
      </c>
      <c r="AW39" s="254">
        <f t="shared" si="10"/>
        <v>0</v>
      </c>
    </row>
    <row r="40" spans="2:49" s="254" customFormat="1" ht="21.75" customHeight="1" x14ac:dyDescent="0.25">
      <c r="B40" s="328">
        <f t="shared" si="11"/>
        <v>46140</v>
      </c>
      <c r="C40" s="329">
        <f t="shared" si="12"/>
        <v>3</v>
      </c>
      <c r="D40" s="330">
        <f t="shared" si="13"/>
        <v>46140</v>
      </c>
      <c r="E40" s="263" t="s">
        <v>108</v>
      </c>
      <c r="F40" s="31"/>
      <c r="G40" s="31"/>
      <c r="H40" s="32" t="s">
        <v>108</v>
      </c>
      <c r="I40" s="251"/>
      <c r="J40" s="33"/>
      <c r="K40" s="33"/>
      <c r="L40" s="340">
        <f t="shared" si="0"/>
        <v>0</v>
      </c>
      <c r="M40" s="34"/>
      <c r="N40" s="34"/>
      <c r="O40" s="340">
        <f t="shared" si="1"/>
        <v>0</v>
      </c>
      <c r="P40" s="410"/>
      <c r="Q40" s="473">
        <f>IF(AW40&gt;0,0,IF(D40=Persönliche_Daten!$D$24,Persönliche_Daten!$H$24,IF(D40=Persönliche_Daten!$D$26,Persönliche_Daten!$H$26,IF(C40=2,Persönliche_Daten!$G$11,IF(C40=3,Persönliche_Daten!$H$11,IF(C40=4,Persönliche_Daten!$I$11,IF(C40=5,Persönliche_Daten!$J$11,IF(C40=6,Persönliche_Daten!$K$11))))))+IF(C40=7,Persönliche_Daten!$L$11,IF(C40=1,Persönliche_Daten!$M$11,0))))</f>
        <v>0</v>
      </c>
      <c r="R40" s="474"/>
      <c r="S40" s="475">
        <f t="shared" si="2"/>
        <v>0</v>
      </c>
      <c r="T40" s="474"/>
      <c r="U40" s="468">
        <f t="shared" si="3"/>
        <v>0</v>
      </c>
      <c r="V40" s="472"/>
      <c r="W40" s="468">
        <f t="shared" si="14"/>
        <v>0</v>
      </c>
      <c r="X40" s="469"/>
      <c r="Y40" s="412"/>
      <c r="Z40" s="342">
        <f t="shared" si="15"/>
        <v>0</v>
      </c>
      <c r="AA40" s="412"/>
      <c r="AB40" s="413">
        <f t="shared" si="4"/>
        <v>0</v>
      </c>
      <c r="AC40" s="412"/>
      <c r="AD40" s="412"/>
      <c r="AE40" s="412"/>
      <c r="AF40" s="467"/>
      <c r="AG40" s="467"/>
      <c r="AI40" s="414"/>
      <c r="AM40" s="254">
        <f>IF(AND(K40&gt;0,M40=K40),Persönliche_Daten!$AI$5,0)</f>
        <v>0</v>
      </c>
      <c r="AN40" s="254">
        <f t="shared" si="5"/>
        <v>0</v>
      </c>
      <c r="AO40" s="254">
        <f>IF(AND(L40&gt;6,L40&lt;9.01),L40-Persönliche_Daten!$AG$5,0)</f>
        <v>0</v>
      </c>
      <c r="AP40" s="254">
        <f>IF(L40&gt;9,L40-Persönliche_Daten!$AH$5,0)</f>
        <v>0</v>
      </c>
      <c r="AQ40" s="254">
        <f t="shared" si="6"/>
        <v>0</v>
      </c>
      <c r="AR40" s="254">
        <f t="shared" si="7"/>
        <v>0</v>
      </c>
      <c r="AS40" s="254">
        <f>IF(AND(O40&gt;6,O40&lt;9.01),O40-Persönliche_Daten!$AG$5,0)</f>
        <v>0</v>
      </c>
      <c r="AT40" s="254">
        <f>IF(O40&gt;9,O40-Persönliche_Daten!$AH$5,0)</f>
        <v>0</v>
      </c>
      <c r="AU40" s="254">
        <f t="shared" si="8"/>
        <v>0</v>
      </c>
      <c r="AV40" s="254">
        <f t="shared" si="9"/>
        <v>0</v>
      </c>
      <c r="AW40" s="254">
        <f t="shared" si="10"/>
        <v>0</v>
      </c>
    </row>
    <row r="41" spans="2:49" s="254" customFormat="1" ht="21.75" customHeight="1" x14ac:dyDescent="0.25">
      <c r="B41" s="328">
        <f t="shared" si="11"/>
        <v>46141</v>
      </c>
      <c r="C41" s="329">
        <f t="shared" si="12"/>
        <v>4</v>
      </c>
      <c r="D41" s="330">
        <f t="shared" si="13"/>
        <v>46141</v>
      </c>
      <c r="E41" s="263" t="s">
        <v>108</v>
      </c>
      <c r="F41" s="31"/>
      <c r="G41" s="31"/>
      <c r="H41" s="32" t="s">
        <v>108</v>
      </c>
      <c r="I41" s="251"/>
      <c r="J41" s="33"/>
      <c r="K41" s="33"/>
      <c r="L41" s="340">
        <f t="shared" si="0"/>
        <v>0</v>
      </c>
      <c r="M41" s="34"/>
      <c r="N41" s="34"/>
      <c r="O41" s="340">
        <f t="shared" si="1"/>
        <v>0</v>
      </c>
      <c r="P41" s="410"/>
      <c r="Q41" s="473">
        <f>IF(AW41&gt;0,0,IF(D41=Persönliche_Daten!$D$24,Persönliche_Daten!$H$24,IF(D41=Persönliche_Daten!$D$26,Persönliche_Daten!$H$26,IF(C41=2,Persönliche_Daten!$G$11,IF(C41=3,Persönliche_Daten!$H$11,IF(C41=4,Persönliche_Daten!$I$11,IF(C41=5,Persönliche_Daten!$J$11,IF(C41=6,Persönliche_Daten!$K$11))))))+IF(C41=7,Persönliche_Daten!$L$11,IF(C41=1,Persönliche_Daten!$M$11,0))))</f>
        <v>0</v>
      </c>
      <c r="R41" s="474"/>
      <c r="S41" s="475">
        <f t="shared" si="2"/>
        <v>0</v>
      </c>
      <c r="T41" s="474"/>
      <c r="U41" s="468">
        <f t="shared" si="3"/>
        <v>0</v>
      </c>
      <c r="V41" s="472"/>
      <c r="W41" s="468">
        <f t="shared" si="14"/>
        <v>0</v>
      </c>
      <c r="X41" s="469"/>
      <c r="Y41" s="412"/>
      <c r="Z41" s="342">
        <f t="shared" si="15"/>
        <v>0</v>
      </c>
      <c r="AA41" s="412"/>
      <c r="AB41" s="413">
        <f t="shared" si="4"/>
        <v>0</v>
      </c>
      <c r="AC41" s="412"/>
      <c r="AD41" s="412"/>
      <c r="AE41" s="412"/>
      <c r="AF41" s="467"/>
      <c r="AG41" s="467"/>
      <c r="AI41" s="414"/>
      <c r="AM41" s="254">
        <f>IF(AND(K41&gt;0,M41=K41),Persönliche_Daten!$AI$5,0)</f>
        <v>0</v>
      </c>
      <c r="AN41" s="254">
        <f t="shared" si="5"/>
        <v>0</v>
      </c>
      <c r="AO41" s="254">
        <f>IF(AND(L41&gt;6,L41&lt;9.01),L41-Persönliche_Daten!$AG$5,0)</f>
        <v>0</v>
      </c>
      <c r="AP41" s="254">
        <f>IF(L41&gt;9,L41-Persönliche_Daten!$AH$5,0)</f>
        <v>0</v>
      </c>
      <c r="AQ41" s="254">
        <f t="shared" si="6"/>
        <v>0</v>
      </c>
      <c r="AR41" s="254">
        <f t="shared" si="7"/>
        <v>0</v>
      </c>
      <c r="AS41" s="254">
        <f>IF(AND(O41&gt;6,O41&lt;9.01),O41-Persönliche_Daten!$AG$5,0)</f>
        <v>0</v>
      </c>
      <c r="AT41" s="254">
        <f>IF(O41&gt;9,O41-Persönliche_Daten!$AH$5,0)</f>
        <v>0</v>
      </c>
      <c r="AU41" s="254">
        <f t="shared" si="8"/>
        <v>0</v>
      </c>
      <c r="AV41" s="254">
        <f t="shared" si="9"/>
        <v>0</v>
      </c>
      <c r="AW41" s="254">
        <f t="shared" si="10"/>
        <v>0</v>
      </c>
    </row>
    <row r="42" spans="2:49" s="254" customFormat="1" ht="21.75" customHeight="1" x14ac:dyDescent="0.25">
      <c r="B42" s="328">
        <f t="shared" si="11"/>
        <v>46142</v>
      </c>
      <c r="C42" s="329">
        <f t="shared" si="12"/>
        <v>5</v>
      </c>
      <c r="D42" s="330">
        <f t="shared" si="13"/>
        <v>46142</v>
      </c>
      <c r="E42" s="263" t="s">
        <v>108</v>
      </c>
      <c r="F42" s="31"/>
      <c r="G42" s="31"/>
      <c r="H42" s="32" t="s">
        <v>108</v>
      </c>
      <c r="I42" s="251"/>
      <c r="J42" s="33"/>
      <c r="K42" s="33"/>
      <c r="L42" s="340">
        <f t="shared" si="0"/>
        <v>0</v>
      </c>
      <c r="M42" s="34"/>
      <c r="N42" s="34"/>
      <c r="O42" s="340">
        <f t="shared" si="1"/>
        <v>0</v>
      </c>
      <c r="P42" s="410"/>
      <c r="Q42" s="473">
        <f>IF(AW42&gt;0,0,IF(D42=Persönliche_Daten!$D$24,Persönliche_Daten!$H$24,IF(D42=Persönliche_Daten!$D$26,Persönliche_Daten!$H$26,IF(C42=2,Persönliche_Daten!$G$11,IF(C42=3,Persönliche_Daten!$H$11,IF(C42=4,Persönliche_Daten!$I$11,IF(C42=5,Persönliche_Daten!$J$11,IF(C42=6,Persönliche_Daten!$K$11))))))+IF(C42=7,Persönliche_Daten!$L$11,IF(C42=1,Persönliche_Daten!$M$11,0))))</f>
        <v>0</v>
      </c>
      <c r="R42" s="474"/>
      <c r="S42" s="475">
        <f t="shared" si="2"/>
        <v>0</v>
      </c>
      <c r="T42" s="474"/>
      <c r="U42" s="468">
        <f t="shared" si="3"/>
        <v>0</v>
      </c>
      <c r="V42" s="472"/>
      <c r="W42" s="468">
        <f t="shared" si="14"/>
        <v>0</v>
      </c>
      <c r="X42" s="469"/>
      <c r="Y42" s="412"/>
      <c r="Z42" s="342">
        <f t="shared" si="15"/>
        <v>0</v>
      </c>
      <c r="AA42" s="412"/>
      <c r="AB42" s="413">
        <f t="shared" si="4"/>
        <v>0</v>
      </c>
      <c r="AC42" s="412"/>
      <c r="AD42" s="412"/>
      <c r="AE42" s="412"/>
      <c r="AF42" s="467"/>
      <c r="AG42" s="467"/>
      <c r="AI42" s="414"/>
      <c r="AM42" s="254">
        <f>IF(AND(K42&gt;0,M42=K42),Persönliche_Daten!$AI$5,0)</f>
        <v>0</v>
      </c>
      <c r="AN42" s="254">
        <f t="shared" si="5"/>
        <v>0</v>
      </c>
      <c r="AO42" s="254">
        <f>IF(AND(L42&gt;6,L42&lt;9.01),L42-Persönliche_Daten!$AG$5,0)</f>
        <v>0</v>
      </c>
      <c r="AP42" s="254">
        <f>IF(L42&gt;9,L42-Persönliche_Daten!$AH$5,0)</f>
        <v>0</v>
      </c>
      <c r="AQ42" s="254">
        <f t="shared" si="6"/>
        <v>0</v>
      </c>
      <c r="AR42" s="254">
        <f t="shared" si="7"/>
        <v>0</v>
      </c>
      <c r="AS42" s="254">
        <f>IF(AND(O42&gt;6,O42&lt;9.01),O42-Persönliche_Daten!$AG$5,0)</f>
        <v>0</v>
      </c>
      <c r="AT42" s="254">
        <f>IF(O42&gt;9,O42-Persönliche_Daten!$AH$5,0)</f>
        <v>0</v>
      </c>
      <c r="AU42" s="254">
        <f t="shared" si="8"/>
        <v>0</v>
      </c>
      <c r="AV42" s="254">
        <f t="shared" si="9"/>
        <v>0</v>
      </c>
      <c r="AW42" s="254">
        <f t="shared" si="10"/>
        <v>0</v>
      </c>
    </row>
    <row r="43" spans="2:49" s="254" customFormat="1" ht="21.75" customHeight="1" x14ac:dyDescent="0.25">
      <c r="B43" s="331"/>
      <c r="C43" s="332"/>
      <c r="D43" s="333"/>
      <c r="E43" s="263"/>
      <c r="F43" s="31"/>
      <c r="G43" s="31"/>
      <c r="H43" s="32"/>
      <c r="I43" s="251"/>
      <c r="J43" s="33"/>
      <c r="K43" s="33"/>
      <c r="L43" s="340">
        <f t="shared" si="0"/>
        <v>0</v>
      </c>
      <c r="M43" s="34"/>
      <c r="N43" s="34"/>
      <c r="O43" s="340">
        <f t="shared" si="1"/>
        <v>0</v>
      </c>
      <c r="P43" s="410"/>
      <c r="Q43" s="473">
        <f>IF(AW43&gt;0,0,IF(D43=Persönliche_Daten!$D$24,Persönliche_Daten!$H$24,IF(D43=Persönliche_Daten!$D$26,Persönliche_Daten!$H$26,IF(C43=2,Persönliche_Daten!$G$11,IF(C43=3,Persönliche_Daten!$H$11,IF(C43=4,Persönliche_Daten!$I$11,IF(C43=5,Persönliche_Daten!$J$11,IF(C43=6,Persönliche_Daten!$K$11))))))+IF(C43=7,Persönliche_Daten!$L$11,IF(C43=1,Persönliche_Daten!$M$11,0))))</f>
        <v>0</v>
      </c>
      <c r="R43" s="474"/>
      <c r="S43" s="475">
        <f t="shared" si="2"/>
        <v>0</v>
      </c>
      <c r="T43" s="474"/>
      <c r="U43" s="468">
        <f t="shared" si="3"/>
        <v>0</v>
      </c>
      <c r="V43" s="472"/>
      <c r="W43" s="468">
        <f t="shared" si="14"/>
        <v>0</v>
      </c>
      <c r="X43" s="469"/>
      <c r="Y43" s="412"/>
      <c r="Z43" s="342">
        <f t="shared" si="15"/>
        <v>0</v>
      </c>
      <c r="AA43" s="412"/>
      <c r="AB43" s="415">
        <f t="shared" si="4"/>
        <v>0</v>
      </c>
      <c r="AC43" s="412"/>
      <c r="AD43" s="412"/>
      <c r="AE43" s="412"/>
      <c r="AF43" s="467"/>
      <c r="AG43" s="467"/>
      <c r="AI43" s="414"/>
      <c r="AK43" s="416"/>
      <c r="AM43" s="254">
        <f>IF(AND(K43&gt;0,M43=K43),Persönliche_Daten!$AI$5,0)</f>
        <v>0</v>
      </c>
      <c r="AN43" s="254">
        <f t="shared" si="5"/>
        <v>0</v>
      </c>
      <c r="AO43" s="254">
        <f>IF(AND(L43&gt;6,L43&lt;9.01),L43-Persönliche_Daten!$AG$5,0)</f>
        <v>0</v>
      </c>
      <c r="AP43" s="254">
        <f>IF(L43&gt;9,L43-Persönliche_Daten!$AH$5,0)</f>
        <v>0</v>
      </c>
      <c r="AQ43" s="254">
        <f t="shared" si="6"/>
        <v>0</v>
      </c>
      <c r="AR43" s="254">
        <f t="shared" si="7"/>
        <v>0</v>
      </c>
      <c r="AS43" s="254">
        <f>IF(AND(O43&gt;6,O43&lt;9.01),O43-Persönliche_Daten!$AG$5,0)</f>
        <v>0</v>
      </c>
      <c r="AT43" s="254">
        <f>IF(O43&gt;9,O43-Persönliche_Daten!$AH$5,0)</f>
        <v>0</v>
      </c>
      <c r="AU43" s="254">
        <f t="shared" si="8"/>
        <v>0</v>
      </c>
      <c r="AV43" s="254">
        <f t="shared" si="9"/>
        <v>0</v>
      </c>
      <c r="AW43" s="254">
        <f t="shared" si="10"/>
        <v>0</v>
      </c>
    </row>
    <row r="44" spans="2:49" s="254"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350"/>
      <c r="Z44" s="352"/>
      <c r="AA44" s="256"/>
      <c r="AB44" s="257">
        <f>SUM(AB13:AB43)</f>
        <v>0</v>
      </c>
      <c r="AC44" s="256"/>
      <c r="AD44" s="256"/>
      <c r="AE44" s="256"/>
      <c r="AF44" s="467"/>
      <c r="AG44" s="467"/>
    </row>
    <row r="45" spans="2:49" s="254"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350"/>
      <c r="Z45" s="352"/>
      <c r="AA45" s="256"/>
      <c r="AB45" s="258"/>
      <c r="AC45" s="256"/>
      <c r="AD45" s="256"/>
      <c r="AE45" s="256"/>
      <c r="AF45" s="253"/>
      <c r="AG45" s="253"/>
    </row>
    <row r="46" spans="2:49" s="254"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348"/>
      <c r="Z46" s="358"/>
      <c r="AA46" s="255"/>
      <c r="AB46" s="259"/>
      <c r="AC46" s="255"/>
      <c r="AD46" s="255"/>
      <c r="AE46" s="255"/>
      <c r="AF46" s="255"/>
      <c r="AG46" s="255"/>
      <c r="AK46" s="260"/>
      <c r="AL46" s="487"/>
      <c r="AM46" s="487"/>
    </row>
    <row r="47" spans="2:49" s="254"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496"/>
      <c r="X47" s="497"/>
      <c r="Y47" s="239"/>
      <c r="Z47" s="361"/>
      <c r="AA47" s="239"/>
      <c r="AB47" s="417"/>
      <c r="AC47" s="239"/>
      <c r="AD47" s="239"/>
      <c r="AE47" s="239"/>
      <c r="AF47" s="239"/>
      <c r="AG47" s="239"/>
      <c r="AK47" s="418"/>
    </row>
    <row r="48" spans="2:49" s="254"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30</v>
      </c>
      <c r="U48" s="324"/>
      <c r="V48" s="324"/>
      <c r="W48" s="488">
        <f>März!W49</f>
        <v>0</v>
      </c>
      <c r="X48" s="489"/>
      <c r="Y48" s="324"/>
      <c r="Z48" s="361"/>
      <c r="AA48" s="239"/>
      <c r="AB48" s="417"/>
      <c r="AC48" s="239"/>
      <c r="AD48" s="239"/>
      <c r="AE48" s="239"/>
      <c r="AF48" s="239"/>
      <c r="AG48" s="239"/>
    </row>
    <row r="49" spans="2:39" s="254"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324"/>
      <c r="Z49" s="361"/>
      <c r="AA49" s="239"/>
      <c r="AB49" s="417"/>
      <c r="AC49" s="239"/>
      <c r="AD49" s="239"/>
      <c r="AE49" s="239"/>
      <c r="AF49" s="239"/>
      <c r="AG49" s="239"/>
      <c r="AJ49" s="412">
        <f>ROUNDDOWN(W49,0)</f>
        <v>0</v>
      </c>
      <c r="AK49" s="412">
        <f>ROUND(W49-AJ49,2)</f>
        <v>0</v>
      </c>
      <c r="AL49" s="419">
        <f>ROUND(AK49*60,0)</f>
        <v>0</v>
      </c>
      <c r="AM49" s="254" t="str">
        <f>AJ49&amp;" "&amp;"Std."&amp;" "&amp;AL49&amp;" "&amp;"Min."</f>
        <v>0 Std. 0 Min.</v>
      </c>
    </row>
    <row r="50" spans="2:39" s="254"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324"/>
      <c r="Z50" s="361"/>
      <c r="AA50" s="239"/>
      <c r="AB50" s="417"/>
      <c r="AC50" s="239"/>
      <c r="AD50" s="239"/>
      <c r="AE50" s="239"/>
      <c r="AF50" s="239"/>
      <c r="AG50" s="239"/>
    </row>
    <row r="51" spans="2:39" s="254"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324"/>
      <c r="Z51" s="361"/>
      <c r="AA51" s="239"/>
      <c r="AB51" s="417"/>
      <c r="AC51" s="239"/>
      <c r="AD51" s="239"/>
      <c r="AE51" s="239"/>
      <c r="AF51" s="239"/>
      <c r="AG51" s="239"/>
    </row>
    <row r="52" spans="2:39"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282"/>
      <c r="Z52" s="366"/>
      <c r="AA52" s="223"/>
      <c r="AB52" s="246"/>
      <c r="AC52" s="223"/>
      <c r="AD52" s="223"/>
      <c r="AE52" s="223"/>
      <c r="AF52" s="236"/>
      <c r="AG52" s="236"/>
    </row>
    <row r="53" spans="2:39"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282"/>
      <c r="Z53" s="366"/>
      <c r="AA53" s="223"/>
      <c r="AB53" s="246"/>
      <c r="AC53" s="223"/>
      <c r="AD53" s="223"/>
      <c r="AE53" s="223"/>
      <c r="AF53" s="236"/>
      <c r="AG53" s="236"/>
    </row>
    <row r="54" spans="2:39" x14ac:dyDescent="0.25">
      <c r="B54" s="276"/>
      <c r="C54" s="276"/>
      <c r="D54" s="276"/>
      <c r="E54" s="276"/>
      <c r="F54" s="276"/>
      <c r="G54" s="276"/>
      <c r="H54" s="276"/>
      <c r="I54" s="276"/>
      <c r="J54" s="276"/>
      <c r="K54" s="276"/>
      <c r="L54" s="276"/>
      <c r="M54" s="276"/>
      <c r="N54" s="276"/>
      <c r="O54" s="276"/>
      <c r="P54" s="276"/>
      <c r="Q54" s="277"/>
      <c r="R54" s="277"/>
      <c r="S54" s="276"/>
      <c r="T54" s="276"/>
      <c r="U54" s="276"/>
      <c r="V54" s="276"/>
      <c r="W54" s="276"/>
      <c r="X54" s="276"/>
      <c r="Y54" s="276"/>
      <c r="Z54" s="370"/>
    </row>
  </sheetData>
  <customSheetViews>
    <customSheetView guid="{22DB5202-71BE-11D3-B97D-005004335D92}" showGridLines="0" zeroValues="0" hiddenColumns="1" showRuler="0" topLeftCell="B1">
      <pane ySplit="12" topLeftCell="A13" activePane="bottomLeft" state="frozen"/>
      <selection pane="bottomLeft" activeCell="B13" sqref="B13"/>
      <pageMargins left="0.35433070866141736" right="0.23622047244094491" top="0.47244094488188981" bottom="0.23622047244094491" header="0.31496062992125984" footer="0.15748031496062992"/>
      <pageSetup paperSize="9" orientation="portrait" horizontalDpi="4294967292" verticalDpi="0" r:id="rId1"/>
      <headerFooter alignWithMargins="0"/>
    </customSheetView>
  </customSheetViews>
  <mergeCells count="178">
    <mergeCell ref="U42:V42"/>
    <mergeCell ref="W47:X47"/>
    <mergeCell ref="U44:V44"/>
    <mergeCell ref="W44:X44"/>
    <mergeCell ref="AL46:AM46"/>
    <mergeCell ref="W49:X49"/>
    <mergeCell ref="K46:L46"/>
    <mergeCell ref="N46:O46"/>
    <mergeCell ref="S46:T46"/>
    <mergeCell ref="W46:X46"/>
    <mergeCell ref="W48:X48"/>
    <mergeCell ref="Q39:R39"/>
    <mergeCell ref="W41:X41"/>
    <mergeCell ref="Q40:R40"/>
    <mergeCell ref="S39:T39"/>
    <mergeCell ref="AF39:AG39"/>
    <mergeCell ref="W40:X40"/>
    <mergeCell ref="K44:L44"/>
    <mergeCell ref="N44:O44"/>
    <mergeCell ref="Q44:R44"/>
    <mergeCell ref="S44:T44"/>
    <mergeCell ref="Q42:R42"/>
    <mergeCell ref="Q41:R41"/>
    <mergeCell ref="Q43:R43"/>
    <mergeCell ref="S43:T43"/>
    <mergeCell ref="U41:V41"/>
    <mergeCell ref="W43:X43"/>
    <mergeCell ref="S42:T42"/>
    <mergeCell ref="S41:T41"/>
    <mergeCell ref="AF43:AG43"/>
    <mergeCell ref="AF41:AG41"/>
    <mergeCell ref="W42:X42"/>
    <mergeCell ref="AF44:AG44"/>
    <mergeCell ref="U43:V43"/>
    <mergeCell ref="AF42:AG42"/>
    <mergeCell ref="AF40:AG40"/>
    <mergeCell ref="S40:T40"/>
    <mergeCell ref="U40:V40"/>
    <mergeCell ref="U38:V38"/>
    <mergeCell ref="AF37:AG37"/>
    <mergeCell ref="S38:T38"/>
    <mergeCell ref="AF38:AG38"/>
    <mergeCell ref="W38:X38"/>
    <mergeCell ref="U39:V39"/>
    <mergeCell ref="W39:X39"/>
    <mergeCell ref="W36:X36"/>
    <mergeCell ref="AF35:AG35"/>
    <mergeCell ref="AF36:AG36"/>
    <mergeCell ref="S35:T35"/>
    <mergeCell ref="U36:V36"/>
    <mergeCell ref="S36:T36"/>
    <mergeCell ref="Q36:R36"/>
    <mergeCell ref="Q38:R38"/>
    <mergeCell ref="S37:T37"/>
    <mergeCell ref="U37:V37"/>
    <mergeCell ref="W37:X37"/>
    <mergeCell ref="Q37:R37"/>
    <mergeCell ref="U35:V35"/>
    <mergeCell ref="W34:X34"/>
    <mergeCell ref="W35:X35"/>
    <mergeCell ref="Q35:R35"/>
    <mergeCell ref="AF33:AG33"/>
    <mergeCell ref="AF34:AG34"/>
    <mergeCell ref="S34:T34"/>
    <mergeCell ref="Q34:R34"/>
    <mergeCell ref="S33:T33"/>
    <mergeCell ref="U34:V34"/>
    <mergeCell ref="U33:V33"/>
    <mergeCell ref="W32:X32"/>
    <mergeCell ref="W33:X33"/>
    <mergeCell ref="Q33:R33"/>
    <mergeCell ref="AF31:AG31"/>
    <mergeCell ref="AF32:AG32"/>
    <mergeCell ref="S32:T32"/>
    <mergeCell ref="Q32:R32"/>
    <mergeCell ref="S31:T31"/>
    <mergeCell ref="U32:V32"/>
    <mergeCell ref="U31:V31"/>
    <mergeCell ref="W30:X30"/>
    <mergeCell ref="W31:X31"/>
    <mergeCell ref="Q31:R31"/>
    <mergeCell ref="AF29:AG29"/>
    <mergeCell ref="AF30:AG30"/>
    <mergeCell ref="S30:T30"/>
    <mergeCell ref="Q30:R30"/>
    <mergeCell ref="S29:T29"/>
    <mergeCell ref="U30:V30"/>
    <mergeCell ref="U29:V29"/>
    <mergeCell ref="W28:X28"/>
    <mergeCell ref="W29:X29"/>
    <mergeCell ref="Q29:R29"/>
    <mergeCell ref="AF27:AG27"/>
    <mergeCell ref="AF28:AG28"/>
    <mergeCell ref="S28:T28"/>
    <mergeCell ref="Q28:R28"/>
    <mergeCell ref="S27:T27"/>
    <mergeCell ref="U28:V28"/>
    <mergeCell ref="U27:V27"/>
    <mergeCell ref="W26:X26"/>
    <mergeCell ref="W27:X27"/>
    <mergeCell ref="Q27:R27"/>
    <mergeCell ref="AF25:AG25"/>
    <mergeCell ref="AF26:AG26"/>
    <mergeCell ref="S26:T26"/>
    <mergeCell ref="Q26:R26"/>
    <mergeCell ref="S25:T25"/>
    <mergeCell ref="U26:V26"/>
    <mergeCell ref="U25:V25"/>
    <mergeCell ref="W24:X24"/>
    <mergeCell ref="W25:X25"/>
    <mergeCell ref="Q25:R25"/>
    <mergeCell ref="AF23:AG23"/>
    <mergeCell ref="AF24:AG24"/>
    <mergeCell ref="S24:T24"/>
    <mergeCell ref="Q24:R24"/>
    <mergeCell ref="S23:T23"/>
    <mergeCell ref="U24:V24"/>
    <mergeCell ref="U23:V23"/>
    <mergeCell ref="W22:X22"/>
    <mergeCell ref="W23:X23"/>
    <mergeCell ref="Q23:R23"/>
    <mergeCell ref="AF21:AG21"/>
    <mergeCell ref="AF22:AG22"/>
    <mergeCell ref="S22:T22"/>
    <mergeCell ref="Q22:R22"/>
    <mergeCell ref="S21:T21"/>
    <mergeCell ref="U22:V22"/>
    <mergeCell ref="U21:V21"/>
    <mergeCell ref="W20:X20"/>
    <mergeCell ref="W21:X21"/>
    <mergeCell ref="Q21:R21"/>
    <mergeCell ref="AF19:AG19"/>
    <mergeCell ref="AF20:AG20"/>
    <mergeCell ref="S20:T20"/>
    <mergeCell ref="Q20:R20"/>
    <mergeCell ref="S19:T19"/>
    <mergeCell ref="U20:V20"/>
    <mergeCell ref="U19:V19"/>
    <mergeCell ref="W18:X18"/>
    <mergeCell ref="W19:X19"/>
    <mergeCell ref="Q19:R19"/>
    <mergeCell ref="AF17:AG17"/>
    <mergeCell ref="AF18:AG18"/>
    <mergeCell ref="S18:T18"/>
    <mergeCell ref="Q18:R18"/>
    <mergeCell ref="S17:T17"/>
    <mergeCell ref="U18:V18"/>
    <mergeCell ref="U17:V17"/>
    <mergeCell ref="W17:X17"/>
    <mergeCell ref="Q17:R17"/>
    <mergeCell ref="Q14:R14"/>
    <mergeCell ref="Q15:R15"/>
    <mergeCell ref="W11:X11"/>
    <mergeCell ref="W16:X16"/>
    <mergeCell ref="AF13:AG13"/>
    <mergeCell ref="AF14:AG14"/>
    <mergeCell ref="S14:T14"/>
    <mergeCell ref="S15:T15"/>
    <mergeCell ref="U14:V14"/>
    <mergeCell ref="U15:V15"/>
    <mergeCell ref="W14:X14"/>
    <mergeCell ref="W15:X15"/>
    <mergeCell ref="AF15:AG15"/>
    <mergeCell ref="AF16:AG16"/>
    <mergeCell ref="S16:T16"/>
    <mergeCell ref="Q16:R16"/>
    <mergeCell ref="U16:V16"/>
    <mergeCell ref="H8:L8"/>
    <mergeCell ref="U13:V13"/>
    <mergeCell ref="W13:X13"/>
    <mergeCell ref="Q13:R13"/>
    <mergeCell ref="M5:O5"/>
    <mergeCell ref="H5:L5"/>
    <mergeCell ref="H6:L6"/>
    <mergeCell ref="H7:L7"/>
    <mergeCell ref="Q11:R11"/>
    <mergeCell ref="U11:V11"/>
    <mergeCell ref="S13:T13"/>
  </mergeCells>
  <conditionalFormatting sqref="B13:B43">
    <cfRule type="expression" dxfId="73" priority="1" stopIfTrue="1">
      <formula>WEEKDAY(C13)=7</formula>
    </cfRule>
    <cfRule type="expression" dxfId="72" priority="2" stopIfTrue="1">
      <formula>WEEKDAY(C13)=1</formula>
    </cfRule>
  </conditionalFormatting>
  <conditionalFormatting sqref="C13:C43">
    <cfRule type="expression" dxfId="71" priority="3" stopIfTrue="1">
      <formula>WEEKDAY(C13)=7</formula>
    </cfRule>
    <cfRule type="expression" dxfId="70" priority="4" stopIfTrue="1">
      <formula>WEEKDAY(C13)=1</formula>
    </cfRule>
  </conditionalFormatting>
  <conditionalFormatting sqref="D13:D43">
    <cfRule type="expression" dxfId="69" priority="5" stopIfTrue="1">
      <formula>WEEKDAY(C13)=7</formula>
    </cfRule>
    <cfRule type="expression" dxfId="68" priority="6" stopIfTrue="1">
      <formula>WEEKDAY(C13)=1</formula>
    </cfRule>
  </conditionalFormatting>
  <conditionalFormatting sqref="U13:U43 W13:W43 S13:S43 E13:Q43">
    <cfRule type="expression" dxfId="67" priority="7" stopIfTrue="1">
      <formula>WEEKDAY($C13)=7</formula>
    </cfRule>
    <cfRule type="expression" dxfId="66" priority="8" stopIfTrue="1">
      <formula>WEEKDAY($C13)=1</formula>
    </cfRule>
  </conditionalFormatting>
  <pageMargins left="0" right="0" top="0" bottom="0" header="0" footer="0"/>
  <pageSetup paperSize="9" scale="60"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W55"/>
  <sheetViews>
    <sheetView showGridLines="0" showRowColHeaders="0" showZeros="0" topLeftCell="B1" zoomScale="85" zoomScaleNormal="85" workbookViewId="0">
      <pane ySplit="12" topLeftCell="A13" activePane="bottomLeft" state="frozen"/>
      <selection activeCell="D8" sqref="D8"/>
      <selection pane="bottomLeft" activeCell="F37" sqref="F37"/>
    </sheetView>
  </sheetViews>
  <sheetFormatPr baseColWidth="10" defaultColWidth="11.453125" defaultRowHeight="12.5" x14ac:dyDescent="0.25"/>
  <cols>
    <col min="1" max="1" width="1.26953125" style="216" hidden="1" customWidth="1"/>
    <col min="2" max="2" width="3.26953125" style="216" customWidth="1"/>
    <col min="3" max="3" width="1.26953125" style="216" customWidth="1"/>
    <col min="4" max="4" width="3.81640625" style="216" customWidth="1"/>
    <col min="5" max="7" width="3.7265625" style="216" customWidth="1"/>
    <col min="8" max="8" width="100.54296875" style="216" customWidth="1"/>
    <col min="9" max="9" width="1.7265625" style="216" customWidth="1"/>
    <col min="10" max="10" width="6" style="216" customWidth="1"/>
    <col min="11" max="12" width="6.26953125" style="216" customWidth="1"/>
    <col min="13" max="14" width="8.7265625" style="216" customWidth="1"/>
    <col min="15" max="15" width="6.26953125" style="216" customWidth="1"/>
    <col min="16" max="16" width="1.7265625" style="216" customWidth="1"/>
    <col min="17" max="17" width="3.453125" style="222" customWidth="1"/>
    <col min="18" max="18" width="4.1796875" style="222" customWidth="1"/>
    <col min="19" max="24" width="4.1796875" style="216" customWidth="1"/>
    <col min="25" max="25" width="0.81640625" style="216" customWidth="1"/>
    <col min="26" max="26" width="8" style="261" customWidth="1"/>
    <col min="27" max="27" width="4.26953125" style="216" hidden="1" customWidth="1"/>
    <col min="28" max="28" width="5.7265625" style="262" hidden="1" customWidth="1"/>
    <col min="29" max="31" width="3.453125" style="216" hidden="1" customWidth="1"/>
    <col min="32" max="33" width="3.453125" style="222" hidden="1" customWidth="1"/>
    <col min="34" max="34" width="3.1796875" style="216" hidden="1" customWidth="1"/>
    <col min="35" max="35" width="8.26953125" style="216" hidden="1" customWidth="1"/>
    <col min="36" max="47" width="11.453125" style="216" hidden="1" customWidth="1"/>
    <col min="48" max="48" width="11.54296875" style="216" hidden="1" customWidth="1"/>
    <col min="49" max="49" width="11.453125" style="216" hidden="1" customWidth="1"/>
    <col min="50" max="50" width="11.54296875" style="216" customWidth="1"/>
    <col min="51" max="16384" width="11.453125" style="216"/>
  </cols>
  <sheetData>
    <row r="1" spans="2:49" ht="6" customHeight="1" x14ac:dyDescent="0.25">
      <c r="B1" s="312"/>
      <c r="C1" s="286"/>
      <c r="D1" s="286"/>
      <c r="E1" s="286"/>
      <c r="F1" s="286"/>
      <c r="G1" s="286"/>
      <c r="H1" s="286"/>
      <c r="I1" s="286"/>
      <c r="J1" s="286"/>
      <c r="K1" s="286"/>
      <c r="L1" s="286"/>
      <c r="M1" s="286"/>
      <c r="N1" s="286"/>
      <c r="O1" s="286"/>
      <c r="P1" s="286"/>
      <c r="Q1" s="313"/>
      <c r="R1" s="313"/>
      <c r="S1" s="286"/>
      <c r="T1" s="286"/>
      <c r="U1" s="286"/>
      <c r="V1" s="286"/>
      <c r="W1" s="286"/>
      <c r="X1" s="411"/>
      <c r="Y1" s="379"/>
      <c r="Z1" s="380"/>
      <c r="AA1" s="212"/>
      <c r="AB1" s="214"/>
      <c r="AC1" s="212"/>
      <c r="AD1" s="212"/>
      <c r="AE1" s="212"/>
      <c r="AF1" s="215"/>
      <c r="AG1" s="215"/>
    </row>
    <row r="2" spans="2:49" ht="17.25" customHeight="1" x14ac:dyDescent="0.4">
      <c r="B2" s="264" t="s">
        <v>23</v>
      </c>
      <c r="C2" s="265"/>
      <c r="D2" s="266"/>
      <c r="E2" s="266"/>
      <c r="F2" s="266"/>
      <c r="G2" s="266"/>
      <c r="H2" s="266"/>
      <c r="I2" s="266"/>
      <c r="J2" s="266"/>
      <c r="K2" s="266"/>
      <c r="L2" s="266"/>
      <c r="M2" s="266"/>
      <c r="N2" s="266"/>
      <c r="O2" s="266"/>
      <c r="P2" s="267"/>
      <c r="Q2" s="268" t="str">
        <f>Persönliche_Daten!F12&amp;" "&amp;Persönliche_Daten!F2</f>
        <v>Mai 2026</v>
      </c>
      <c r="R2" s="269"/>
      <c r="S2" s="270"/>
      <c r="T2" s="270"/>
      <c r="U2" s="270"/>
      <c r="V2" s="270"/>
      <c r="W2" s="270"/>
      <c r="X2" s="271"/>
      <c r="Y2" s="374"/>
      <c r="Z2" s="375"/>
      <c r="AA2" s="217"/>
      <c r="AB2" s="219"/>
      <c r="AC2" s="220"/>
      <c r="AD2" s="220"/>
      <c r="AE2" s="220"/>
      <c r="AF2" s="221"/>
      <c r="AG2" s="221"/>
    </row>
    <row r="3" spans="2:49"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379"/>
      <c r="Z3" s="380"/>
      <c r="AA3" s="212"/>
      <c r="AB3" s="214"/>
      <c r="AC3" s="212"/>
      <c r="AD3" s="212"/>
      <c r="AE3" s="212"/>
      <c r="AF3" s="215"/>
      <c r="AG3" s="215"/>
    </row>
    <row r="4" spans="2:49"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379"/>
      <c r="Z4" s="380"/>
      <c r="AA4" s="212"/>
      <c r="AB4" s="214"/>
      <c r="AC4" s="212"/>
      <c r="AD4" s="212"/>
      <c r="AE4" s="212"/>
      <c r="AF4" s="215"/>
      <c r="AG4" s="215"/>
    </row>
    <row r="5" spans="2:49"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379"/>
      <c r="Z5" s="380"/>
      <c r="AA5" s="212"/>
      <c r="AB5" s="214"/>
      <c r="AC5" s="212"/>
      <c r="AD5" s="212"/>
      <c r="AE5" s="212"/>
      <c r="AF5" s="215"/>
      <c r="AG5" s="224"/>
    </row>
    <row r="6" spans="2:49"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384"/>
      <c r="Z6" s="385"/>
      <c r="AA6" s="225"/>
      <c r="AB6" s="227"/>
      <c r="AC6" s="225"/>
      <c r="AD6" s="225"/>
      <c r="AE6" s="225"/>
      <c r="AF6" s="225"/>
      <c r="AG6" s="228"/>
    </row>
    <row r="7" spans="2:49"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388"/>
      <c r="Z7" s="389"/>
      <c r="AA7" s="229"/>
      <c r="AB7" s="231"/>
      <c r="AC7" s="229"/>
      <c r="AD7" s="229"/>
      <c r="AE7" s="229"/>
      <c r="AF7" s="232"/>
      <c r="AG7" s="229"/>
    </row>
    <row r="8" spans="2:49" ht="15" customHeight="1" x14ac:dyDescent="0.25">
      <c r="B8" s="288" t="s">
        <v>15</v>
      </c>
      <c r="C8" s="289"/>
      <c r="D8" s="290"/>
      <c r="E8" s="290"/>
      <c r="F8" s="290"/>
      <c r="G8" s="290"/>
      <c r="H8" s="480">
        <f>Persönliche_Daten!D10</f>
        <v>0</v>
      </c>
      <c r="I8" s="481"/>
      <c r="J8" s="481"/>
      <c r="K8" s="481"/>
      <c r="L8" s="481"/>
      <c r="M8" s="207"/>
      <c r="N8" s="304" t="s">
        <v>37</v>
      </c>
      <c r="O8" s="305">
        <f>Jahresübersicht!H15</f>
        <v>0</v>
      </c>
      <c r="P8" s="282"/>
      <c r="Q8" s="301" t="s">
        <v>24</v>
      </c>
      <c r="R8" s="306">
        <f>Persönliche_Daten!G12</f>
        <v>0</v>
      </c>
      <c r="S8" s="306">
        <f>Persönliche_Daten!H12</f>
        <v>0</v>
      </c>
      <c r="T8" s="306">
        <f>Persönliche_Daten!I12</f>
        <v>0</v>
      </c>
      <c r="U8" s="306">
        <f>Persönliche_Daten!J12</f>
        <v>0</v>
      </c>
      <c r="V8" s="306">
        <f>Persönliche_Daten!K12</f>
        <v>0</v>
      </c>
      <c r="W8" s="306">
        <f>Persönliche_Daten!L12</f>
        <v>0</v>
      </c>
      <c r="X8" s="307">
        <f>Persönliche_Daten!M12</f>
        <v>0</v>
      </c>
      <c r="Y8" s="392"/>
      <c r="Z8" s="393"/>
      <c r="AA8" s="233"/>
      <c r="AB8" s="235"/>
      <c r="AC8" s="233"/>
      <c r="AD8" s="233"/>
      <c r="AE8" s="233"/>
      <c r="AF8" s="232"/>
      <c r="AG8" s="233"/>
    </row>
    <row r="9" spans="2:49"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379"/>
      <c r="Z9" s="380"/>
      <c r="AA9" s="212"/>
      <c r="AB9" s="214"/>
      <c r="AC9" s="212"/>
      <c r="AD9" s="212"/>
      <c r="AE9" s="212"/>
      <c r="AF9" s="215"/>
      <c r="AG9" s="215"/>
    </row>
    <row r="10" spans="2:49"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382"/>
      <c r="Z10" s="395" t="s">
        <v>38</v>
      </c>
      <c r="AA10" s="215"/>
      <c r="AB10" s="238"/>
      <c r="AC10" s="215"/>
      <c r="AD10" s="215"/>
      <c r="AE10" s="215"/>
      <c r="AF10" s="215"/>
      <c r="AG10" s="215"/>
    </row>
    <row r="11" spans="2:49" ht="36.75" customHeight="1" x14ac:dyDescent="0.25">
      <c r="B11" s="315" t="s">
        <v>17</v>
      </c>
      <c r="C11" s="295"/>
      <c r="D11" s="296"/>
      <c r="E11" s="316" t="s">
        <v>10</v>
      </c>
      <c r="F11" s="316" t="s">
        <v>2</v>
      </c>
      <c r="G11" s="316" t="s">
        <v>25</v>
      </c>
      <c r="H11" s="317" t="s">
        <v>18</v>
      </c>
      <c r="I11" s="318"/>
      <c r="J11" s="319" t="s">
        <v>11</v>
      </c>
      <c r="K11" s="320" t="s">
        <v>12</v>
      </c>
      <c r="L11" s="321" t="s">
        <v>110</v>
      </c>
      <c r="M11" s="296" t="s">
        <v>11</v>
      </c>
      <c r="N11" s="322" t="s">
        <v>12</v>
      </c>
      <c r="O11" s="323" t="s">
        <v>110</v>
      </c>
      <c r="P11" s="324"/>
      <c r="Q11" s="490" t="s">
        <v>20</v>
      </c>
      <c r="R11" s="491"/>
      <c r="S11" s="296"/>
      <c r="T11" s="296" t="s">
        <v>21</v>
      </c>
      <c r="U11" s="476" t="s">
        <v>111</v>
      </c>
      <c r="V11" s="476"/>
      <c r="W11" s="476" t="s">
        <v>22</v>
      </c>
      <c r="X11" s="477"/>
      <c r="Y11" s="387"/>
      <c r="Z11" s="397" t="s">
        <v>39</v>
      </c>
      <c r="AA11" s="228"/>
      <c r="AB11" s="241"/>
      <c r="AC11" s="228"/>
      <c r="AD11" s="228"/>
      <c r="AE11" s="228"/>
      <c r="AF11" s="242"/>
      <c r="AG11" s="242"/>
      <c r="AM11" s="243" t="s">
        <v>100</v>
      </c>
      <c r="AQ11" s="216" t="s">
        <v>91</v>
      </c>
      <c r="AU11" s="216" t="s">
        <v>90</v>
      </c>
      <c r="AV11" s="244" t="s">
        <v>84</v>
      </c>
      <c r="AW11" s="216" t="s">
        <v>86</v>
      </c>
    </row>
    <row r="12" spans="2:49"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282"/>
      <c r="Z12" s="366">
        <f>W48</f>
        <v>0</v>
      </c>
      <c r="AA12" s="223"/>
      <c r="AB12" s="246" t="s">
        <v>2</v>
      </c>
      <c r="AC12" s="223"/>
      <c r="AD12" s="223"/>
      <c r="AE12" s="223"/>
      <c r="AF12" s="236"/>
      <c r="AG12" s="236"/>
      <c r="AI12" s="247"/>
      <c r="AN12" s="248" t="s">
        <v>81</v>
      </c>
      <c r="AO12" s="248" t="s">
        <v>82</v>
      </c>
      <c r="AP12" s="248" t="s">
        <v>83</v>
      </c>
      <c r="AQ12" s="248" t="s">
        <v>84</v>
      </c>
      <c r="AR12" s="249" t="s">
        <v>81</v>
      </c>
      <c r="AS12" s="249" t="s">
        <v>82</v>
      </c>
      <c r="AT12" s="249" t="s">
        <v>83</v>
      </c>
      <c r="AU12" s="248" t="s">
        <v>84</v>
      </c>
      <c r="AV12" s="250" t="s">
        <v>22</v>
      </c>
      <c r="AW12" s="216" t="s">
        <v>85</v>
      </c>
    </row>
    <row r="13" spans="2:49" s="254" customFormat="1" ht="21.75" customHeight="1" x14ac:dyDescent="0.25">
      <c r="B13" s="328">
        <f>Persönliche_Daten!AB9</f>
        <v>46143</v>
      </c>
      <c r="C13" s="329">
        <f>WEEKDAY(B13)</f>
        <v>6</v>
      </c>
      <c r="D13" s="330">
        <f>Persönliche_Daten!AB9</f>
        <v>46143</v>
      </c>
      <c r="E13" s="263" t="s">
        <v>69</v>
      </c>
      <c r="F13" s="31"/>
      <c r="G13" s="31"/>
      <c r="H13" s="32" t="s">
        <v>112</v>
      </c>
      <c r="I13" s="251"/>
      <c r="J13" s="34"/>
      <c r="K13" s="33"/>
      <c r="L13" s="340">
        <f>(K13-J13)*24</f>
        <v>0</v>
      </c>
      <c r="M13" s="34"/>
      <c r="N13" s="34"/>
      <c r="O13" s="340">
        <f>(N13-M13)*24</f>
        <v>0</v>
      </c>
      <c r="P13" s="410"/>
      <c r="Q13" s="473">
        <f>IF(AW13&gt;0,0,IF(D13=Persönliche_Daten!$D$24,Persönliche_Daten!$H$24,IF(D13=Persönliche_Daten!$D$26,Persönliche_Daten!$H$26,IF(C13=2,Persönliche_Daten!$G$12,IF(C13=3,Persönliche_Daten!$H$12,IF(C13=4,Persönliche_Daten!$I$12,IF(C13=5,Persönliche_Daten!$J$12,IF(C13=6,Persönliche_Daten!$K$12))))))+IF(C13=7,Persönliche_Daten!$L$12,IF(C13=1,Persönliche_Daten!$M$12,0))))</f>
        <v>0</v>
      </c>
      <c r="R13" s="474"/>
      <c r="S13" s="475">
        <f>IF(F13&gt;" ",0,IF(G13&gt;" ",0,IF(AV13&gt;10,10,ROUND(AV13-AM13,2))))</f>
        <v>0</v>
      </c>
      <c r="T13" s="474"/>
      <c r="U13" s="468">
        <f>IF(OR(Q13&gt;0,S13&lt;&gt;0),ROUND(S13-Q13,2),0)</f>
        <v>0</v>
      </c>
      <c r="V13" s="472"/>
      <c r="W13" s="468">
        <f>ROUND(U13,2)</f>
        <v>0</v>
      </c>
      <c r="X13" s="469"/>
      <c r="Y13" s="341"/>
      <c r="Z13" s="342">
        <f>Z12+U13</f>
        <v>0</v>
      </c>
      <c r="AA13" s="412"/>
      <c r="AB13" s="413">
        <f>IF(F13="x",1,0)</f>
        <v>0</v>
      </c>
      <c r="AC13" s="412"/>
      <c r="AD13" s="412"/>
      <c r="AE13" s="412"/>
      <c r="AF13" s="467"/>
      <c r="AG13" s="467"/>
      <c r="AH13" s="414"/>
      <c r="AI13" s="414"/>
      <c r="AJ13" s="412"/>
      <c r="AM13" s="254">
        <f>IF(AND(K13&gt;0,M13=K13),Persönliche_Daten!$AI$5,0)</f>
        <v>0</v>
      </c>
      <c r="AN13" s="254">
        <f>IF(L13&lt;6.01,L13,0)</f>
        <v>0</v>
      </c>
      <c r="AO13" s="254">
        <f>IF(AND(L13&gt;6,L13&lt;9.01),L13-Persönliche_Daten!$AG$5,0)</f>
        <v>0</v>
      </c>
      <c r="AP13" s="254">
        <f>IF(L13&gt;9,L13-Persönliche_Daten!$AH$5,0)</f>
        <v>0</v>
      </c>
      <c r="AQ13" s="254">
        <f>IF(AN13&gt;0,AN13,IF(AO13&gt;0,AO13,IF(AP13&gt;0,AP13,0)))</f>
        <v>0</v>
      </c>
      <c r="AR13" s="254">
        <f>IF(O13&lt;6.01,O13,0)</f>
        <v>0</v>
      </c>
      <c r="AS13" s="254">
        <f>IF(AND(O13&gt;6,O13&lt;9.01),O13-Persönliche_Daten!$AG$5,0)</f>
        <v>0</v>
      </c>
      <c r="AT13" s="254">
        <f>IF(O13&gt;9,O13-Persönliche_Daten!$AH$5,0)</f>
        <v>0</v>
      </c>
      <c r="AU13" s="254">
        <f>IF(AR13&gt;0,AR13,IF(AS13&gt;0,AS13,IF(AT13&gt;0,AT13,0)))</f>
        <v>0</v>
      </c>
      <c r="AV13" s="254">
        <f>AQ13+AU13</f>
        <v>0</v>
      </c>
      <c r="AW13" s="254">
        <f>IF(E13&gt;" ",1,IF(F13&gt;" ",1,IF(G13&gt;" ",1,0)))</f>
        <v>1</v>
      </c>
    </row>
    <row r="14" spans="2:49" s="254" customFormat="1" ht="21.75" customHeight="1" x14ac:dyDescent="0.25">
      <c r="B14" s="328">
        <f>B13+1</f>
        <v>46144</v>
      </c>
      <c r="C14" s="329">
        <f>WEEKDAY(B14)</f>
        <v>7</v>
      </c>
      <c r="D14" s="330">
        <f>D13+1</f>
        <v>46144</v>
      </c>
      <c r="E14" s="263" t="s">
        <v>108</v>
      </c>
      <c r="F14" s="31"/>
      <c r="G14" s="31"/>
      <c r="H14" s="32" t="s">
        <v>108</v>
      </c>
      <c r="I14" s="251"/>
      <c r="J14" s="33"/>
      <c r="K14" s="33"/>
      <c r="L14" s="340">
        <f t="shared" ref="L14:L43" si="0">(K14-J14)*24</f>
        <v>0</v>
      </c>
      <c r="M14" s="34"/>
      <c r="N14" s="34"/>
      <c r="O14" s="340">
        <f t="shared" ref="O14:O43" si="1">(N14-M14)*24</f>
        <v>0</v>
      </c>
      <c r="P14" s="410"/>
      <c r="Q14" s="473">
        <f>IF(AW14&gt;0,0,IF(D14=Persönliche_Daten!$D$24,Persönliche_Daten!$H$24,IF(D14=Persönliche_Daten!$D$26,Persönliche_Daten!$H$26,IF(C14=2,Persönliche_Daten!$G$12,IF(C14=3,Persönliche_Daten!$H$12,IF(C14=4,Persönliche_Daten!$I$12,IF(C14=5,Persönliche_Daten!$J$12,IF(C14=6,Persönliche_Daten!$K$12))))))+IF(C14=7,Persönliche_Daten!$L$12,IF(C14=1,Persönliche_Daten!$M$12,0))))</f>
        <v>0</v>
      </c>
      <c r="R14" s="474"/>
      <c r="S14" s="475">
        <f t="shared" ref="S14:S43" si="2">IF(F14&gt;" ",0,IF(G14&gt;" ",0,IF(AV14&gt;10,10,ROUND(AV14-AM14,2))))</f>
        <v>0</v>
      </c>
      <c r="T14" s="474"/>
      <c r="U14" s="468">
        <f t="shared" ref="U14:U43" si="3">IF(OR(Q14&gt;0,S14&lt;&gt;0),ROUND(S14-Q14,2),0)</f>
        <v>0</v>
      </c>
      <c r="V14" s="472"/>
      <c r="W14" s="468">
        <f>ROUND(U14+W13,2)</f>
        <v>0</v>
      </c>
      <c r="X14" s="469"/>
      <c r="Y14" s="341"/>
      <c r="Z14" s="342">
        <f>Z13+U14</f>
        <v>0</v>
      </c>
      <c r="AA14" s="412"/>
      <c r="AB14" s="413">
        <f t="shared" ref="AB14:AB43" si="4">IF(F14="x",1,0)</f>
        <v>0</v>
      </c>
      <c r="AC14" s="412"/>
      <c r="AD14" s="412"/>
      <c r="AE14" s="412"/>
      <c r="AF14" s="467"/>
      <c r="AG14" s="467"/>
      <c r="AH14" s="414"/>
      <c r="AI14" s="414"/>
      <c r="AJ14" s="412"/>
      <c r="AM14" s="254">
        <f>IF(AND(K14&gt;0,M14=K14),Persönliche_Daten!$AI$5,0)</f>
        <v>0</v>
      </c>
      <c r="AN14" s="254">
        <f t="shared" ref="AN14:AN43" si="5">IF(L14&lt;6.01,L14,0)</f>
        <v>0</v>
      </c>
      <c r="AO14" s="254">
        <f>IF(AND(L14&gt;6,L14&lt;9.01),L14-Persönliche_Daten!$AG$5,0)</f>
        <v>0</v>
      </c>
      <c r="AP14" s="254">
        <f>IF(L14&gt;9,L14-Persönliche_Daten!$AH$5,0)</f>
        <v>0</v>
      </c>
      <c r="AQ14" s="254">
        <f t="shared" ref="AQ14:AQ43" si="6">IF(AN14&gt;0,AN14,IF(AO14&gt;0,AO14,IF(AP14&gt;0,AP14,0)))</f>
        <v>0</v>
      </c>
      <c r="AR14" s="254">
        <f t="shared" ref="AR14:AR43" si="7">IF(O14&lt;6.01,O14,0)</f>
        <v>0</v>
      </c>
      <c r="AS14" s="254">
        <f>IF(AND(O14&gt;6,O14&lt;9.01),O14-Persönliche_Daten!$AG$5,0)</f>
        <v>0</v>
      </c>
      <c r="AT14" s="254">
        <f>IF(O14&gt;9,O14-Persönliche_Daten!$AH$5,0)</f>
        <v>0</v>
      </c>
      <c r="AU14" s="254">
        <f t="shared" ref="AU14:AU43" si="8">IF(AR14&gt;0,AR14,IF(AS14&gt;0,AS14,IF(AT14&gt;0,AT14,0)))</f>
        <v>0</v>
      </c>
      <c r="AV14" s="254">
        <f t="shared" ref="AV14:AV43" si="9">AQ14+AU14</f>
        <v>0</v>
      </c>
      <c r="AW14" s="254">
        <f t="shared" ref="AW14:AW43" si="10">IF(E14&gt;" ",1,IF(F14&gt;" ",1,IF(G14&gt;" ",1,0)))</f>
        <v>0</v>
      </c>
    </row>
    <row r="15" spans="2:49" s="254" customFormat="1" ht="21.75" customHeight="1" x14ac:dyDescent="0.25">
      <c r="B15" s="328">
        <f t="shared" ref="B15:B43" si="11">B14+1</f>
        <v>46145</v>
      </c>
      <c r="C15" s="329">
        <f t="shared" ref="C15:C43" si="12">WEEKDAY(B15)</f>
        <v>1</v>
      </c>
      <c r="D15" s="330">
        <f t="shared" ref="D15:D43" si="13">D14+1</f>
        <v>46145</v>
      </c>
      <c r="E15" s="263" t="s">
        <v>108</v>
      </c>
      <c r="F15" s="31"/>
      <c r="G15" s="31"/>
      <c r="H15" s="32" t="s">
        <v>108</v>
      </c>
      <c r="I15" s="251"/>
      <c r="J15" s="33"/>
      <c r="K15" s="33"/>
      <c r="L15" s="340">
        <f t="shared" si="0"/>
        <v>0</v>
      </c>
      <c r="M15" s="34"/>
      <c r="N15" s="34"/>
      <c r="O15" s="340">
        <f t="shared" si="1"/>
        <v>0</v>
      </c>
      <c r="P15" s="410"/>
      <c r="Q15" s="473">
        <f>IF(AW15&gt;0,0,IF(D15=Persönliche_Daten!$D$24,Persönliche_Daten!$H$24,IF(D15=Persönliche_Daten!$D$26,Persönliche_Daten!$H$26,IF(C15=2,Persönliche_Daten!$G$12,IF(C15=3,Persönliche_Daten!$H$12,IF(C15=4,Persönliche_Daten!$I$12,IF(C15=5,Persönliche_Daten!$J$12,IF(C15=6,Persönliche_Daten!$K$12))))))+IF(C15=7,Persönliche_Daten!$L$12,IF(C15=1,Persönliche_Daten!$M$12,0))))</f>
        <v>0</v>
      </c>
      <c r="R15" s="474"/>
      <c r="S15" s="475">
        <f t="shared" si="2"/>
        <v>0</v>
      </c>
      <c r="T15" s="474"/>
      <c r="U15" s="468">
        <f t="shared" si="3"/>
        <v>0</v>
      </c>
      <c r="V15" s="472"/>
      <c r="W15" s="468">
        <f t="shared" ref="W15:W43" si="14">ROUND(U15+W14,2)</f>
        <v>0</v>
      </c>
      <c r="X15" s="469"/>
      <c r="Y15" s="341"/>
      <c r="Z15" s="342">
        <f t="shared" ref="Z15:Z43" si="15">Z14+U15</f>
        <v>0</v>
      </c>
      <c r="AA15" s="412"/>
      <c r="AB15" s="413">
        <f t="shared" si="4"/>
        <v>0</v>
      </c>
      <c r="AC15" s="412"/>
      <c r="AD15" s="412"/>
      <c r="AE15" s="412"/>
      <c r="AF15" s="467"/>
      <c r="AG15" s="467"/>
      <c r="AH15" s="414"/>
      <c r="AI15" s="414"/>
      <c r="AM15" s="254">
        <f>IF(AND(K15&gt;0,M15=K15),Persönliche_Daten!$AI$5,0)</f>
        <v>0</v>
      </c>
      <c r="AN15" s="254">
        <f t="shared" si="5"/>
        <v>0</v>
      </c>
      <c r="AO15" s="254">
        <f>IF(AND(L15&gt;6,L15&lt;9.01),L15-Persönliche_Daten!$AG$5,0)</f>
        <v>0</v>
      </c>
      <c r="AP15" s="254">
        <f>IF(L15&gt;9,L15-Persönliche_Daten!$AH$5,0)</f>
        <v>0</v>
      </c>
      <c r="AQ15" s="254">
        <f t="shared" si="6"/>
        <v>0</v>
      </c>
      <c r="AR15" s="254">
        <f t="shared" si="7"/>
        <v>0</v>
      </c>
      <c r="AS15" s="254">
        <f>IF(AND(O15&gt;6,O15&lt;9.01),O15-Persönliche_Daten!$AG$5,0)</f>
        <v>0</v>
      </c>
      <c r="AT15" s="254">
        <f>IF(O15&gt;9,O15-Persönliche_Daten!$AH$5,0)</f>
        <v>0</v>
      </c>
      <c r="AU15" s="254">
        <f t="shared" si="8"/>
        <v>0</v>
      </c>
      <c r="AV15" s="254">
        <f t="shared" si="9"/>
        <v>0</v>
      </c>
      <c r="AW15" s="254">
        <f t="shared" si="10"/>
        <v>0</v>
      </c>
    </row>
    <row r="16" spans="2:49" s="254" customFormat="1" ht="21.75" customHeight="1" x14ac:dyDescent="0.25">
      <c r="B16" s="328">
        <f t="shared" si="11"/>
        <v>46146</v>
      </c>
      <c r="C16" s="329">
        <f t="shared" si="12"/>
        <v>2</v>
      </c>
      <c r="D16" s="330">
        <f t="shared" si="13"/>
        <v>46146</v>
      </c>
      <c r="E16" s="263" t="s">
        <v>108</v>
      </c>
      <c r="F16" s="31"/>
      <c r="G16" s="31"/>
      <c r="H16" s="32" t="s">
        <v>108</v>
      </c>
      <c r="I16" s="251"/>
      <c r="J16" s="33"/>
      <c r="K16" s="33"/>
      <c r="L16" s="340">
        <f t="shared" si="0"/>
        <v>0</v>
      </c>
      <c r="M16" s="34"/>
      <c r="N16" s="34"/>
      <c r="O16" s="340">
        <f t="shared" si="1"/>
        <v>0</v>
      </c>
      <c r="P16" s="410"/>
      <c r="Q16" s="473">
        <f>IF(AW16&gt;0,0,IF(D16=Persönliche_Daten!$D$24,Persönliche_Daten!$H$24,IF(D16=Persönliche_Daten!$D$26,Persönliche_Daten!$H$26,IF(C16=2,Persönliche_Daten!$G$12,IF(C16=3,Persönliche_Daten!$H$12,IF(C16=4,Persönliche_Daten!$I$12,IF(C16=5,Persönliche_Daten!$J$12,IF(C16=6,Persönliche_Daten!$K$12))))))+IF(C16=7,Persönliche_Daten!$L$12,IF(C16=1,Persönliche_Daten!$M$12,0))))</f>
        <v>0</v>
      </c>
      <c r="R16" s="474"/>
      <c r="S16" s="475">
        <f t="shared" si="2"/>
        <v>0</v>
      </c>
      <c r="T16" s="474"/>
      <c r="U16" s="468">
        <f t="shared" si="3"/>
        <v>0</v>
      </c>
      <c r="V16" s="472"/>
      <c r="W16" s="468">
        <f t="shared" si="14"/>
        <v>0</v>
      </c>
      <c r="X16" s="469"/>
      <c r="Y16" s="341"/>
      <c r="Z16" s="342">
        <f t="shared" si="15"/>
        <v>0</v>
      </c>
      <c r="AA16" s="412"/>
      <c r="AB16" s="413">
        <f t="shared" si="4"/>
        <v>0</v>
      </c>
      <c r="AC16" s="412"/>
      <c r="AD16" s="412"/>
      <c r="AE16" s="412"/>
      <c r="AF16" s="467"/>
      <c r="AG16" s="467"/>
      <c r="AH16" s="414"/>
      <c r="AI16" s="414"/>
      <c r="AM16" s="254">
        <f>IF(AND(K16&gt;0,M16=K16),Persönliche_Daten!$AI$5,0)</f>
        <v>0</v>
      </c>
      <c r="AN16" s="254">
        <f t="shared" si="5"/>
        <v>0</v>
      </c>
      <c r="AO16" s="254">
        <f>IF(AND(L16&gt;6,L16&lt;9.01),L16-Persönliche_Daten!$AG$5,0)</f>
        <v>0</v>
      </c>
      <c r="AP16" s="254">
        <f>IF(L16&gt;9,L16-Persönliche_Daten!$AH$5,0)</f>
        <v>0</v>
      </c>
      <c r="AQ16" s="254">
        <f t="shared" si="6"/>
        <v>0</v>
      </c>
      <c r="AR16" s="254">
        <f t="shared" si="7"/>
        <v>0</v>
      </c>
      <c r="AS16" s="254">
        <f>IF(AND(O16&gt;6,O16&lt;9.01),O16-Persönliche_Daten!$AG$5,0)</f>
        <v>0</v>
      </c>
      <c r="AT16" s="254">
        <f>IF(O16&gt;9,O16-Persönliche_Daten!$AH$5,0)</f>
        <v>0</v>
      </c>
      <c r="AU16" s="254">
        <f t="shared" si="8"/>
        <v>0</v>
      </c>
      <c r="AV16" s="254">
        <f t="shared" si="9"/>
        <v>0</v>
      </c>
      <c r="AW16" s="254">
        <f t="shared" si="10"/>
        <v>0</v>
      </c>
    </row>
    <row r="17" spans="2:49" s="254" customFormat="1" ht="21.75" customHeight="1" x14ac:dyDescent="0.25">
      <c r="B17" s="328">
        <f t="shared" si="11"/>
        <v>46147</v>
      </c>
      <c r="C17" s="329">
        <f t="shared" si="12"/>
        <v>3</v>
      </c>
      <c r="D17" s="330">
        <f t="shared" si="13"/>
        <v>46147</v>
      </c>
      <c r="E17" s="263" t="s">
        <v>108</v>
      </c>
      <c r="F17" s="31"/>
      <c r="G17" s="31"/>
      <c r="H17" s="32" t="s">
        <v>108</v>
      </c>
      <c r="I17" s="251"/>
      <c r="J17" s="33"/>
      <c r="K17" s="33"/>
      <c r="L17" s="340">
        <f t="shared" si="0"/>
        <v>0</v>
      </c>
      <c r="M17" s="34"/>
      <c r="N17" s="34"/>
      <c r="O17" s="340">
        <f t="shared" si="1"/>
        <v>0</v>
      </c>
      <c r="P17" s="410"/>
      <c r="Q17" s="473">
        <f>IF(AW17&gt;0,0,IF(D17=Persönliche_Daten!$D$24,Persönliche_Daten!$H$24,IF(D17=Persönliche_Daten!$D$26,Persönliche_Daten!$H$26,IF(C17=2,Persönliche_Daten!$G$12,IF(C17=3,Persönliche_Daten!$H$12,IF(C17=4,Persönliche_Daten!$I$12,IF(C17=5,Persönliche_Daten!$J$12,IF(C17=6,Persönliche_Daten!$K$12))))))+IF(C17=7,Persönliche_Daten!$L$12,IF(C17=1,Persönliche_Daten!$M$12,0))))</f>
        <v>0</v>
      </c>
      <c r="R17" s="474"/>
      <c r="S17" s="475">
        <f t="shared" si="2"/>
        <v>0</v>
      </c>
      <c r="T17" s="474"/>
      <c r="U17" s="468">
        <f t="shared" si="3"/>
        <v>0</v>
      </c>
      <c r="V17" s="472"/>
      <c r="W17" s="468">
        <f t="shared" si="14"/>
        <v>0</v>
      </c>
      <c r="X17" s="469"/>
      <c r="Y17" s="341"/>
      <c r="Z17" s="342">
        <f t="shared" si="15"/>
        <v>0</v>
      </c>
      <c r="AA17" s="412"/>
      <c r="AB17" s="413">
        <f t="shared" si="4"/>
        <v>0</v>
      </c>
      <c r="AC17" s="412"/>
      <c r="AD17" s="412"/>
      <c r="AE17" s="412"/>
      <c r="AF17" s="467"/>
      <c r="AG17" s="467"/>
      <c r="AH17" s="414"/>
      <c r="AI17" s="414"/>
      <c r="AM17" s="254">
        <f>IF(AND(K17&gt;0,M17=K17),Persönliche_Daten!$AI$5,0)</f>
        <v>0</v>
      </c>
      <c r="AN17" s="254">
        <f t="shared" si="5"/>
        <v>0</v>
      </c>
      <c r="AO17" s="254">
        <f>IF(AND(L17&gt;6,L17&lt;9.01),L17-Persönliche_Daten!$AG$5,0)</f>
        <v>0</v>
      </c>
      <c r="AP17" s="254">
        <f>IF(L17&gt;9,L17-Persönliche_Daten!$AH$5,0)</f>
        <v>0</v>
      </c>
      <c r="AQ17" s="254">
        <f t="shared" si="6"/>
        <v>0</v>
      </c>
      <c r="AR17" s="254">
        <f t="shared" si="7"/>
        <v>0</v>
      </c>
      <c r="AS17" s="254">
        <f>IF(AND(O17&gt;6,O17&lt;9.01),O17-Persönliche_Daten!$AG$5,0)</f>
        <v>0</v>
      </c>
      <c r="AT17" s="254">
        <f>IF(O17&gt;9,O17-Persönliche_Daten!$AH$5,0)</f>
        <v>0</v>
      </c>
      <c r="AU17" s="254">
        <f t="shared" si="8"/>
        <v>0</v>
      </c>
      <c r="AV17" s="254">
        <f t="shared" si="9"/>
        <v>0</v>
      </c>
      <c r="AW17" s="254">
        <f t="shared" si="10"/>
        <v>0</v>
      </c>
    </row>
    <row r="18" spans="2:49" s="254" customFormat="1" ht="21.75" customHeight="1" x14ac:dyDescent="0.25">
      <c r="B18" s="328">
        <f t="shared" si="11"/>
        <v>46148</v>
      </c>
      <c r="C18" s="329">
        <f t="shared" si="12"/>
        <v>4</v>
      </c>
      <c r="D18" s="330">
        <f t="shared" si="13"/>
        <v>46148</v>
      </c>
      <c r="E18" s="263" t="s">
        <v>108</v>
      </c>
      <c r="F18" s="31"/>
      <c r="G18" s="31"/>
      <c r="H18" s="32"/>
      <c r="I18" s="251"/>
      <c r="J18" s="33"/>
      <c r="K18" s="33"/>
      <c r="L18" s="340">
        <f t="shared" si="0"/>
        <v>0</v>
      </c>
      <c r="M18" s="34"/>
      <c r="N18" s="34"/>
      <c r="O18" s="340">
        <f t="shared" si="1"/>
        <v>0</v>
      </c>
      <c r="P18" s="410"/>
      <c r="Q18" s="473">
        <f>IF(AW18&gt;0,0,IF(D18=Persönliche_Daten!$D$24,Persönliche_Daten!$H$24,IF(D18=Persönliche_Daten!$D$26,Persönliche_Daten!$H$26,IF(C18=2,Persönliche_Daten!$G$12,IF(C18=3,Persönliche_Daten!$H$12,IF(C18=4,Persönliche_Daten!$I$12,IF(C18=5,Persönliche_Daten!$J$12,IF(C18=6,Persönliche_Daten!$K$12))))))+IF(C18=7,Persönliche_Daten!$L$12,IF(C18=1,Persönliche_Daten!$M$12,0))))</f>
        <v>0</v>
      </c>
      <c r="R18" s="474"/>
      <c r="S18" s="475">
        <f t="shared" si="2"/>
        <v>0</v>
      </c>
      <c r="T18" s="474"/>
      <c r="U18" s="468">
        <f t="shared" si="3"/>
        <v>0</v>
      </c>
      <c r="V18" s="472"/>
      <c r="W18" s="468">
        <f t="shared" si="14"/>
        <v>0</v>
      </c>
      <c r="X18" s="469"/>
      <c r="Y18" s="341"/>
      <c r="Z18" s="342">
        <f t="shared" si="15"/>
        <v>0</v>
      </c>
      <c r="AA18" s="412"/>
      <c r="AB18" s="413">
        <f t="shared" si="4"/>
        <v>0</v>
      </c>
      <c r="AC18" s="412"/>
      <c r="AD18" s="412"/>
      <c r="AE18" s="412"/>
      <c r="AF18" s="467"/>
      <c r="AG18" s="467"/>
      <c r="AH18" s="414"/>
      <c r="AI18" s="414"/>
      <c r="AM18" s="254">
        <f>IF(AND(K18&gt;0,M18=K18),Persönliche_Daten!$AI$5,0)</f>
        <v>0</v>
      </c>
      <c r="AN18" s="254">
        <f t="shared" si="5"/>
        <v>0</v>
      </c>
      <c r="AO18" s="254">
        <f>IF(AND(L18&gt;6,L18&lt;9.01),L18-Persönliche_Daten!$AG$5,0)</f>
        <v>0</v>
      </c>
      <c r="AP18" s="254">
        <f>IF(L18&gt;9,L18-Persönliche_Daten!$AH$5,0)</f>
        <v>0</v>
      </c>
      <c r="AQ18" s="254">
        <f t="shared" si="6"/>
        <v>0</v>
      </c>
      <c r="AR18" s="254">
        <f t="shared" si="7"/>
        <v>0</v>
      </c>
      <c r="AS18" s="254">
        <f>IF(AND(O18&gt;6,O18&lt;9.01),O18-Persönliche_Daten!$AG$5,0)</f>
        <v>0</v>
      </c>
      <c r="AT18" s="254">
        <f>IF(O18&gt;9,O18-Persönliche_Daten!$AH$5,0)</f>
        <v>0</v>
      </c>
      <c r="AU18" s="254">
        <f t="shared" si="8"/>
        <v>0</v>
      </c>
      <c r="AV18" s="254">
        <f t="shared" si="9"/>
        <v>0</v>
      </c>
      <c r="AW18" s="254">
        <f t="shared" si="10"/>
        <v>0</v>
      </c>
    </row>
    <row r="19" spans="2:49" s="254" customFormat="1" ht="21.75" customHeight="1" x14ac:dyDescent="0.25">
      <c r="B19" s="328">
        <f t="shared" si="11"/>
        <v>46149</v>
      </c>
      <c r="C19" s="329">
        <f t="shared" si="12"/>
        <v>5</v>
      </c>
      <c r="D19" s="330">
        <f t="shared" si="13"/>
        <v>46149</v>
      </c>
      <c r="E19" s="263" t="s">
        <v>108</v>
      </c>
      <c r="F19" s="31"/>
      <c r="G19" s="31"/>
      <c r="H19" s="32" t="s">
        <v>108</v>
      </c>
      <c r="I19" s="251"/>
      <c r="J19" s="33"/>
      <c r="K19" s="33"/>
      <c r="L19" s="340">
        <f t="shared" si="0"/>
        <v>0</v>
      </c>
      <c r="M19" s="34"/>
      <c r="N19" s="34"/>
      <c r="O19" s="340">
        <f t="shared" si="1"/>
        <v>0</v>
      </c>
      <c r="P19" s="410"/>
      <c r="Q19" s="473">
        <f>IF(AW19&gt;0,0,IF(D19=Persönliche_Daten!$D$24,Persönliche_Daten!$H$24,IF(D19=Persönliche_Daten!$D$26,Persönliche_Daten!$H$26,IF(C19=2,Persönliche_Daten!$G$12,IF(C19=3,Persönliche_Daten!$H$12,IF(C19=4,Persönliche_Daten!$I$12,IF(C19=5,Persönliche_Daten!$J$12,IF(C19=6,Persönliche_Daten!$K$12))))))+IF(C19=7,Persönliche_Daten!$L$12,IF(C19=1,Persönliche_Daten!$M$12,0))))</f>
        <v>0</v>
      </c>
      <c r="R19" s="474"/>
      <c r="S19" s="475">
        <f t="shared" si="2"/>
        <v>0</v>
      </c>
      <c r="T19" s="474"/>
      <c r="U19" s="468">
        <f t="shared" si="3"/>
        <v>0</v>
      </c>
      <c r="V19" s="472"/>
      <c r="W19" s="468">
        <f t="shared" si="14"/>
        <v>0</v>
      </c>
      <c r="X19" s="469"/>
      <c r="Y19" s="341"/>
      <c r="Z19" s="342">
        <f t="shared" si="15"/>
        <v>0</v>
      </c>
      <c r="AA19" s="412"/>
      <c r="AB19" s="413">
        <f t="shared" si="4"/>
        <v>0</v>
      </c>
      <c r="AC19" s="412"/>
      <c r="AD19" s="412"/>
      <c r="AE19" s="412"/>
      <c r="AF19" s="467"/>
      <c r="AG19" s="467"/>
      <c r="AI19" s="414"/>
      <c r="AM19" s="254">
        <f>IF(AND(K19&gt;0,M19=K19),Persönliche_Daten!$AI$5,0)</f>
        <v>0</v>
      </c>
      <c r="AN19" s="254">
        <f t="shared" si="5"/>
        <v>0</v>
      </c>
      <c r="AO19" s="254">
        <f>IF(AND(L19&gt;6,L19&lt;9.01),L19-Persönliche_Daten!$AG$5,0)</f>
        <v>0</v>
      </c>
      <c r="AP19" s="254">
        <f>IF(L19&gt;9,L19-Persönliche_Daten!$AH$5,0)</f>
        <v>0</v>
      </c>
      <c r="AQ19" s="254">
        <f t="shared" si="6"/>
        <v>0</v>
      </c>
      <c r="AR19" s="254">
        <f t="shared" si="7"/>
        <v>0</v>
      </c>
      <c r="AS19" s="254">
        <f>IF(AND(O19&gt;6,O19&lt;9.01),O19-Persönliche_Daten!$AG$5,0)</f>
        <v>0</v>
      </c>
      <c r="AT19" s="254">
        <f>IF(O19&gt;9,O19-Persönliche_Daten!$AH$5,0)</f>
        <v>0</v>
      </c>
      <c r="AU19" s="254">
        <f t="shared" si="8"/>
        <v>0</v>
      </c>
      <c r="AV19" s="254">
        <f t="shared" si="9"/>
        <v>0</v>
      </c>
      <c r="AW19" s="254">
        <f t="shared" si="10"/>
        <v>0</v>
      </c>
    </row>
    <row r="20" spans="2:49" s="254" customFormat="1" ht="21.75" customHeight="1" x14ac:dyDescent="0.25">
      <c r="B20" s="328">
        <f t="shared" si="11"/>
        <v>46150</v>
      </c>
      <c r="C20" s="329">
        <f t="shared" si="12"/>
        <v>6</v>
      </c>
      <c r="D20" s="330">
        <f t="shared" si="13"/>
        <v>46150</v>
      </c>
      <c r="E20" s="263" t="s">
        <v>108</v>
      </c>
      <c r="F20" s="31"/>
      <c r="G20" s="31"/>
      <c r="H20" s="32" t="s">
        <v>108</v>
      </c>
      <c r="I20" s="251"/>
      <c r="J20" s="33"/>
      <c r="K20" s="33"/>
      <c r="L20" s="340">
        <f t="shared" si="0"/>
        <v>0</v>
      </c>
      <c r="M20" s="34"/>
      <c r="N20" s="34"/>
      <c r="O20" s="340">
        <f t="shared" si="1"/>
        <v>0</v>
      </c>
      <c r="P20" s="410"/>
      <c r="Q20" s="473">
        <f>IF(AW20&gt;0,0,IF(D20=Persönliche_Daten!$D$24,Persönliche_Daten!$H$24,IF(D20=Persönliche_Daten!$D$26,Persönliche_Daten!$H$26,IF(C20=2,Persönliche_Daten!$G$12,IF(C20=3,Persönliche_Daten!$H$12,IF(C20=4,Persönliche_Daten!$I$12,IF(C20=5,Persönliche_Daten!$J$12,IF(C20=6,Persönliche_Daten!$K$12))))))+IF(C20=7,Persönliche_Daten!$L$12,IF(C20=1,Persönliche_Daten!$M$12,0))))</f>
        <v>0</v>
      </c>
      <c r="R20" s="474"/>
      <c r="S20" s="475">
        <f t="shared" si="2"/>
        <v>0</v>
      </c>
      <c r="T20" s="474"/>
      <c r="U20" s="468">
        <f t="shared" si="3"/>
        <v>0</v>
      </c>
      <c r="V20" s="472"/>
      <c r="W20" s="468">
        <f t="shared" si="14"/>
        <v>0</v>
      </c>
      <c r="X20" s="469"/>
      <c r="Y20" s="341"/>
      <c r="Z20" s="342">
        <f t="shared" si="15"/>
        <v>0</v>
      </c>
      <c r="AA20" s="412"/>
      <c r="AB20" s="413">
        <f t="shared" si="4"/>
        <v>0</v>
      </c>
      <c r="AC20" s="412"/>
      <c r="AD20" s="412"/>
      <c r="AE20" s="412"/>
      <c r="AF20" s="467"/>
      <c r="AG20" s="467"/>
      <c r="AI20" s="414"/>
      <c r="AM20" s="254">
        <f>IF(AND(K20&gt;0,M20=K20),Persönliche_Daten!$AI$5,0)</f>
        <v>0</v>
      </c>
      <c r="AN20" s="254">
        <f t="shared" si="5"/>
        <v>0</v>
      </c>
      <c r="AO20" s="254">
        <f>IF(AND(L20&gt;6,L20&lt;9.01),L20-Persönliche_Daten!$AG$5,0)</f>
        <v>0</v>
      </c>
      <c r="AP20" s="254">
        <f>IF(L20&gt;9,L20-Persönliche_Daten!$AH$5,0)</f>
        <v>0</v>
      </c>
      <c r="AQ20" s="254">
        <f t="shared" si="6"/>
        <v>0</v>
      </c>
      <c r="AR20" s="254">
        <f t="shared" si="7"/>
        <v>0</v>
      </c>
      <c r="AS20" s="254">
        <f>IF(AND(O20&gt;6,O20&lt;9.01),O20-Persönliche_Daten!$AG$5,0)</f>
        <v>0</v>
      </c>
      <c r="AT20" s="254">
        <f>IF(O20&gt;9,O20-Persönliche_Daten!$AH$5,0)</f>
        <v>0</v>
      </c>
      <c r="AU20" s="254">
        <f t="shared" si="8"/>
        <v>0</v>
      </c>
      <c r="AV20" s="254">
        <f t="shared" si="9"/>
        <v>0</v>
      </c>
      <c r="AW20" s="254">
        <f t="shared" si="10"/>
        <v>0</v>
      </c>
    </row>
    <row r="21" spans="2:49" s="254" customFormat="1" ht="21.75" customHeight="1" x14ac:dyDescent="0.25">
      <c r="B21" s="328">
        <f t="shared" si="11"/>
        <v>46151</v>
      </c>
      <c r="C21" s="329">
        <f t="shared" si="12"/>
        <v>7</v>
      </c>
      <c r="D21" s="330">
        <f t="shared" si="13"/>
        <v>46151</v>
      </c>
      <c r="E21" s="263"/>
      <c r="F21" s="31"/>
      <c r="G21" s="31"/>
      <c r="H21" s="32"/>
      <c r="I21" s="251"/>
      <c r="J21" s="33"/>
      <c r="K21" s="33"/>
      <c r="L21" s="340">
        <f t="shared" si="0"/>
        <v>0</v>
      </c>
      <c r="M21" s="34"/>
      <c r="N21" s="34"/>
      <c r="O21" s="340">
        <f t="shared" si="1"/>
        <v>0</v>
      </c>
      <c r="P21" s="410"/>
      <c r="Q21" s="473">
        <f>IF(AW21&gt;0,0,IF(D21=Persönliche_Daten!$D$24,Persönliche_Daten!$H$24,IF(D21=Persönliche_Daten!$D$26,Persönliche_Daten!$H$26,IF(C21=2,Persönliche_Daten!$G$12,IF(C21=3,Persönliche_Daten!$H$12,IF(C21=4,Persönliche_Daten!$I$12,IF(C21=5,Persönliche_Daten!$J$12,IF(C21=6,Persönliche_Daten!$K$12))))))+IF(C21=7,Persönliche_Daten!$L$12,IF(C21=1,Persönliche_Daten!$M$12,0))))</f>
        <v>0</v>
      </c>
      <c r="R21" s="474"/>
      <c r="S21" s="475">
        <f t="shared" si="2"/>
        <v>0</v>
      </c>
      <c r="T21" s="474"/>
      <c r="U21" s="468">
        <f t="shared" si="3"/>
        <v>0</v>
      </c>
      <c r="V21" s="472"/>
      <c r="W21" s="468">
        <f t="shared" si="14"/>
        <v>0</v>
      </c>
      <c r="X21" s="469"/>
      <c r="Y21" s="341"/>
      <c r="Z21" s="342">
        <f t="shared" si="15"/>
        <v>0</v>
      </c>
      <c r="AA21" s="412"/>
      <c r="AB21" s="413">
        <f t="shared" si="4"/>
        <v>0</v>
      </c>
      <c r="AC21" s="412"/>
      <c r="AD21" s="412"/>
      <c r="AE21" s="412"/>
      <c r="AF21" s="467"/>
      <c r="AG21" s="467"/>
      <c r="AI21" s="414"/>
      <c r="AM21" s="254">
        <f>IF(AND(K21&gt;0,M21=K21),Persönliche_Daten!$AI$5,0)</f>
        <v>0</v>
      </c>
      <c r="AN21" s="254">
        <f t="shared" si="5"/>
        <v>0</v>
      </c>
      <c r="AO21" s="254">
        <f>IF(AND(L21&gt;6,L21&lt;9.01),L21-Persönliche_Daten!$AG$5,0)</f>
        <v>0</v>
      </c>
      <c r="AP21" s="254">
        <f>IF(L21&gt;9,L21-Persönliche_Daten!$AH$5,0)</f>
        <v>0</v>
      </c>
      <c r="AQ21" s="254">
        <f t="shared" si="6"/>
        <v>0</v>
      </c>
      <c r="AR21" s="254">
        <f t="shared" si="7"/>
        <v>0</v>
      </c>
      <c r="AS21" s="254">
        <f>IF(AND(O21&gt;6,O21&lt;9.01),O21-Persönliche_Daten!$AG$5,0)</f>
        <v>0</v>
      </c>
      <c r="AT21" s="254">
        <f>IF(O21&gt;9,O21-Persönliche_Daten!$AH$5,0)</f>
        <v>0</v>
      </c>
      <c r="AU21" s="254">
        <f t="shared" si="8"/>
        <v>0</v>
      </c>
      <c r="AV21" s="254">
        <f t="shared" si="9"/>
        <v>0</v>
      </c>
      <c r="AW21" s="254">
        <f t="shared" si="10"/>
        <v>0</v>
      </c>
    </row>
    <row r="22" spans="2:49" s="254" customFormat="1" ht="21.75" customHeight="1" x14ac:dyDescent="0.25">
      <c r="B22" s="328">
        <f t="shared" si="11"/>
        <v>46152</v>
      </c>
      <c r="C22" s="329">
        <f t="shared" si="12"/>
        <v>1</v>
      </c>
      <c r="D22" s="330">
        <f t="shared" si="13"/>
        <v>46152</v>
      </c>
      <c r="E22" s="263"/>
      <c r="F22" s="31"/>
      <c r="G22" s="31"/>
      <c r="H22" s="32"/>
      <c r="I22" s="251"/>
      <c r="J22" s="33"/>
      <c r="K22" s="33"/>
      <c r="L22" s="340">
        <f t="shared" si="0"/>
        <v>0</v>
      </c>
      <c r="M22" s="34"/>
      <c r="N22" s="34"/>
      <c r="O22" s="340">
        <f t="shared" si="1"/>
        <v>0</v>
      </c>
      <c r="P22" s="410"/>
      <c r="Q22" s="473">
        <f>IF(AW22&gt;0,0,IF(D22=Persönliche_Daten!$D$24,Persönliche_Daten!$H$24,IF(D22=Persönliche_Daten!$D$26,Persönliche_Daten!$H$26,IF(C22=2,Persönliche_Daten!$G$12,IF(C22=3,Persönliche_Daten!$H$12,IF(C22=4,Persönliche_Daten!$I$12,IF(C22=5,Persönliche_Daten!$J$12,IF(C22=6,Persönliche_Daten!$K$12))))))+IF(C22=7,Persönliche_Daten!$L$12,IF(C22=1,Persönliche_Daten!$M$12,0))))</f>
        <v>0</v>
      </c>
      <c r="R22" s="474"/>
      <c r="S22" s="475">
        <f t="shared" si="2"/>
        <v>0</v>
      </c>
      <c r="T22" s="474"/>
      <c r="U22" s="468">
        <f t="shared" si="3"/>
        <v>0</v>
      </c>
      <c r="V22" s="472"/>
      <c r="W22" s="468">
        <f t="shared" si="14"/>
        <v>0</v>
      </c>
      <c r="X22" s="469"/>
      <c r="Y22" s="341"/>
      <c r="Z22" s="342">
        <f t="shared" si="15"/>
        <v>0</v>
      </c>
      <c r="AA22" s="412"/>
      <c r="AB22" s="413">
        <f t="shared" si="4"/>
        <v>0</v>
      </c>
      <c r="AC22" s="412"/>
      <c r="AD22" s="412"/>
      <c r="AE22" s="412"/>
      <c r="AF22" s="467"/>
      <c r="AG22" s="467"/>
      <c r="AI22" s="414"/>
      <c r="AM22" s="254">
        <f>IF(AND(K22&gt;0,M22=K22),Persönliche_Daten!$AI$5,0)</f>
        <v>0</v>
      </c>
      <c r="AN22" s="254">
        <f t="shared" si="5"/>
        <v>0</v>
      </c>
      <c r="AO22" s="254">
        <f>IF(AND(L22&gt;6,L22&lt;9.01),L22-Persönliche_Daten!$AG$5,0)</f>
        <v>0</v>
      </c>
      <c r="AP22" s="254">
        <f>IF(L22&gt;9,L22-Persönliche_Daten!$AH$5,0)</f>
        <v>0</v>
      </c>
      <c r="AQ22" s="254">
        <f t="shared" si="6"/>
        <v>0</v>
      </c>
      <c r="AR22" s="254">
        <f t="shared" si="7"/>
        <v>0</v>
      </c>
      <c r="AS22" s="254">
        <f>IF(AND(O22&gt;6,O22&lt;9.01),O22-Persönliche_Daten!$AG$5,0)</f>
        <v>0</v>
      </c>
      <c r="AT22" s="254">
        <f>IF(O22&gt;9,O22-Persönliche_Daten!$AH$5,0)</f>
        <v>0</v>
      </c>
      <c r="AU22" s="254">
        <f t="shared" si="8"/>
        <v>0</v>
      </c>
      <c r="AV22" s="254">
        <f t="shared" si="9"/>
        <v>0</v>
      </c>
      <c r="AW22" s="254">
        <f t="shared" si="10"/>
        <v>0</v>
      </c>
    </row>
    <row r="23" spans="2:49" s="254" customFormat="1" ht="21.75" customHeight="1" x14ac:dyDescent="0.25">
      <c r="B23" s="328">
        <f t="shared" si="11"/>
        <v>46153</v>
      </c>
      <c r="C23" s="329">
        <f t="shared" si="12"/>
        <v>2</v>
      </c>
      <c r="D23" s="330">
        <f t="shared" si="13"/>
        <v>46153</v>
      </c>
      <c r="E23" s="263" t="s">
        <v>108</v>
      </c>
      <c r="F23" s="31"/>
      <c r="G23" s="31"/>
      <c r="H23" s="32" t="s">
        <v>108</v>
      </c>
      <c r="I23" s="251"/>
      <c r="J23" s="33"/>
      <c r="K23" s="33"/>
      <c r="L23" s="340">
        <f t="shared" si="0"/>
        <v>0</v>
      </c>
      <c r="M23" s="34"/>
      <c r="N23" s="34"/>
      <c r="O23" s="340">
        <f t="shared" si="1"/>
        <v>0</v>
      </c>
      <c r="P23" s="410"/>
      <c r="Q23" s="473">
        <f>IF(AW23&gt;0,0,IF(D23=Persönliche_Daten!$D$24,Persönliche_Daten!$H$24,IF(D23=Persönliche_Daten!$D$26,Persönliche_Daten!$H$26,IF(C23=2,Persönliche_Daten!$G$12,IF(C23=3,Persönliche_Daten!$H$12,IF(C23=4,Persönliche_Daten!$I$12,IF(C23=5,Persönliche_Daten!$J$12,IF(C23=6,Persönliche_Daten!$K$12))))))+IF(C23=7,Persönliche_Daten!$L$12,IF(C23=1,Persönliche_Daten!$M$12,0))))</f>
        <v>0</v>
      </c>
      <c r="R23" s="474"/>
      <c r="S23" s="475">
        <f t="shared" si="2"/>
        <v>0</v>
      </c>
      <c r="T23" s="474"/>
      <c r="U23" s="468">
        <f t="shared" si="3"/>
        <v>0</v>
      </c>
      <c r="V23" s="472"/>
      <c r="W23" s="468">
        <f t="shared" si="14"/>
        <v>0</v>
      </c>
      <c r="X23" s="469"/>
      <c r="Y23" s="341"/>
      <c r="Z23" s="342">
        <f t="shared" si="15"/>
        <v>0</v>
      </c>
      <c r="AA23" s="412"/>
      <c r="AB23" s="413">
        <f t="shared" si="4"/>
        <v>0</v>
      </c>
      <c r="AC23" s="412"/>
      <c r="AD23" s="412"/>
      <c r="AE23" s="412"/>
      <c r="AF23" s="467"/>
      <c r="AG23" s="467"/>
      <c r="AI23" s="414"/>
      <c r="AM23" s="254">
        <f>IF(AND(K23&gt;0,M23=K23),Persönliche_Daten!$AI$5,0)</f>
        <v>0</v>
      </c>
      <c r="AN23" s="254">
        <f t="shared" si="5"/>
        <v>0</v>
      </c>
      <c r="AO23" s="254">
        <f>IF(AND(L23&gt;6,L23&lt;9.01),L23-Persönliche_Daten!$AG$5,0)</f>
        <v>0</v>
      </c>
      <c r="AP23" s="254">
        <f>IF(L23&gt;9,L23-Persönliche_Daten!$AH$5,0)</f>
        <v>0</v>
      </c>
      <c r="AQ23" s="254">
        <f t="shared" si="6"/>
        <v>0</v>
      </c>
      <c r="AR23" s="254">
        <f t="shared" si="7"/>
        <v>0</v>
      </c>
      <c r="AS23" s="254">
        <f>IF(AND(O23&gt;6,O23&lt;9.01),O23-Persönliche_Daten!$AG$5,0)</f>
        <v>0</v>
      </c>
      <c r="AT23" s="254">
        <f>IF(O23&gt;9,O23-Persönliche_Daten!$AH$5,0)</f>
        <v>0</v>
      </c>
      <c r="AU23" s="254">
        <f t="shared" si="8"/>
        <v>0</v>
      </c>
      <c r="AV23" s="254">
        <f t="shared" si="9"/>
        <v>0</v>
      </c>
      <c r="AW23" s="254">
        <f t="shared" si="10"/>
        <v>0</v>
      </c>
    </row>
    <row r="24" spans="2:49" s="254" customFormat="1" ht="21.75" customHeight="1" x14ac:dyDescent="0.25">
      <c r="B24" s="328">
        <f t="shared" si="11"/>
        <v>46154</v>
      </c>
      <c r="C24" s="329">
        <f t="shared" si="12"/>
        <v>3</v>
      </c>
      <c r="D24" s="330">
        <f t="shared" si="13"/>
        <v>46154</v>
      </c>
      <c r="E24" s="263" t="s">
        <v>108</v>
      </c>
      <c r="F24" s="31"/>
      <c r="G24" s="31"/>
      <c r="H24" s="32" t="s">
        <v>108</v>
      </c>
      <c r="I24" s="251"/>
      <c r="J24" s="33"/>
      <c r="K24" s="33"/>
      <c r="L24" s="340">
        <f t="shared" si="0"/>
        <v>0</v>
      </c>
      <c r="M24" s="34"/>
      <c r="N24" s="34"/>
      <c r="O24" s="340">
        <f t="shared" si="1"/>
        <v>0</v>
      </c>
      <c r="P24" s="410"/>
      <c r="Q24" s="473">
        <f>IF(AW24&gt;0,0,IF(D24=Persönliche_Daten!$D$24,Persönliche_Daten!$H$24,IF(D24=Persönliche_Daten!$D$26,Persönliche_Daten!$H$26,IF(C24=2,Persönliche_Daten!$G$12,IF(C24=3,Persönliche_Daten!$H$12,IF(C24=4,Persönliche_Daten!$I$12,IF(C24=5,Persönliche_Daten!$J$12,IF(C24=6,Persönliche_Daten!$K$12))))))+IF(C24=7,Persönliche_Daten!$L$12,IF(C24=1,Persönliche_Daten!$M$12,0))))</f>
        <v>0</v>
      </c>
      <c r="R24" s="474"/>
      <c r="S24" s="475">
        <f t="shared" si="2"/>
        <v>0</v>
      </c>
      <c r="T24" s="474"/>
      <c r="U24" s="468">
        <f t="shared" si="3"/>
        <v>0</v>
      </c>
      <c r="V24" s="472"/>
      <c r="W24" s="468">
        <f t="shared" si="14"/>
        <v>0</v>
      </c>
      <c r="X24" s="469"/>
      <c r="Y24" s="341"/>
      <c r="Z24" s="342">
        <f t="shared" si="15"/>
        <v>0</v>
      </c>
      <c r="AA24" s="412"/>
      <c r="AB24" s="413">
        <f t="shared" si="4"/>
        <v>0</v>
      </c>
      <c r="AC24" s="412"/>
      <c r="AD24" s="412"/>
      <c r="AE24" s="412"/>
      <c r="AF24" s="467"/>
      <c r="AG24" s="467"/>
      <c r="AI24" s="414"/>
      <c r="AM24" s="254">
        <f>IF(AND(K24&gt;0,M24=K24),Persönliche_Daten!$AI$5,0)</f>
        <v>0</v>
      </c>
      <c r="AN24" s="254">
        <f t="shared" si="5"/>
        <v>0</v>
      </c>
      <c r="AO24" s="254">
        <f>IF(AND(L24&gt;6,L24&lt;9.01),L24-Persönliche_Daten!$AG$5,0)</f>
        <v>0</v>
      </c>
      <c r="AP24" s="254">
        <f>IF(L24&gt;9,L24-Persönliche_Daten!$AH$5,0)</f>
        <v>0</v>
      </c>
      <c r="AQ24" s="254">
        <f t="shared" si="6"/>
        <v>0</v>
      </c>
      <c r="AR24" s="254">
        <f t="shared" si="7"/>
        <v>0</v>
      </c>
      <c r="AS24" s="254">
        <f>IF(AND(O24&gt;6,O24&lt;9.01),O24-Persönliche_Daten!$AG$5,0)</f>
        <v>0</v>
      </c>
      <c r="AT24" s="254">
        <f>IF(O24&gt;9,O24-Persönliche_Daten!$AH$5,0)</f>
        <v>0</v>
      </c>
      <c r="AU24" s="254">
        <f t="shared" si="8"/>
        <v>0</v>
      </c>
      <c r="AV24" s="254">
        <f t="shared" si="9"/>
        <v>0</v>
      </c>
      <c r="AW24" s="254">
        <f t="shared" si="10"/>
        <v>0</v>
      </c>
    </row>
    <row r="25" spans="2:49" s="254" customFormat="1" ht="21.75" customHeight="1" x14ac:dyDescent="0.25">
      <c r="B25" s="328">
        <f t="shared" si="11"/>
        <v>46155</v>
      </c>
      <c r="C25" s="329">
        <f t="shared" si="12"/>
        <v>4</v>
      </c>
      <c r="D25" s="330">
        <f t="shared" si="13"/>
        <v>46155</v>
      </c>
      <c r="E25" s="263"/>
      <c r="F25" s="31"/>
      <c r="G25" s="31"/>
      <c r="H25" s="32"/>
      <c r="I25" s="251"/>
      <c r="J25" s="33"/>
      <c r="K25" s="33"/>
      <c r="L25" s="340">
        <f t="shared" si="0"/>
        <v>0</v>
      </c>
      <c r="M25" s="34"/>
      <c r="N25" s="34"/>
      <c r="O25" s="340">
        <f t="shared" si="1"/>
        <v>0</v>
      </c>
      <c r="P25" s="410"/>
      <c r="Q25" s="473">
        <f>IF(AW25&gt;0,0,IF(D25=Persönliche_Daten!$D$24,Persönliche_Daten!$H$24,IF(D25=Persönliche_Daten!$D$26,Persönliche_Daten!$H$26,IF(C25=2,Persönliche_Daten!$G$12,IF(C25=3,Persönliche_Daten!$H$12,IF(C25=4,Persönliche_Daten!$I$12,IF(C25=5,Persönliche_Daten!$J$12,IF(C25=6,Persönliche_Daten!$K$12))))))+IF(C25=7,Persönliche_Daten!$L$12,IF(C25=1,Persönliche_Daten!$M$12,0))))</f>
        <v>0</v>
      </c>
      <c r="R25" s="474"/>
      <c r="S25" s="475">
        <f t="shared" si="2"/>
        <v>0</v>
      </c>
      <c r="T25" s="474"/>
      <c r="U25" s="468">
        <f t="shared" si="3"/>
        <v>0</v>
      </c>
      <c r="V25" s="472"/>
      <c r="W25" s="468">
        <f t="shared" si="14"/>
        <v>0</v>
      </c>
      <c r="X25" s="469"/>
      <c r="Y25" s="341"/>
      <c r="Z25" s="342">
        <f t="shared" si="15"/>
        <v>0</v>
      </c>
      <c r="AA25" s="412"/>
      <c r="AB25" s="413">
        <f t="shared" si="4"/>
        <v>0</v>
      </c>
      <c r="AC25" s="412"/>
      <c r="AD25" s="412"/>
      <c r="AE25" s="412"/>
      <c r="AF25" s="467"/>
      <c r="AG25" s="467"/>
      <c r="AI25" s="414"/>
      <c r="AM25" s="254">
        <f>IF(AND(K25&gt;0,M25=K25),Persönliche_Daten!$AI$5,0)</f>
        <v>0</v>
      </c>
      <c r="AN25" s="254">
        <f t="shared" si="5"/>
        <v>0</v>
      </c>
      <c r="AO25" s="254">
        <f>IF(AND(L25&gt;6,L25&lt;9.01),L25-Persönliche_Daten!$AG$5,0)</f>
        <v>0</v>
      </c>
      <c r="AP25" s="254">
        <f>IF(L25&gt;9,L25-Persönliche_Daten!$AH$5,0)</f>
        <v>0</v>
      </c>
      <c r="AQ25" s="254">
        <f t="shared" si="6"/>
        <v>0</v>
      </c>
      <c r="AR25" s="254">
        <f t="shared" si="7"/>
        <v>0</v>
      </c>
      <c r="AS25" s="254">
        <f>IF(AND(O25&gt;6,O25&lt;9.01),O25-Persönliche_Daten!$AG$5,0)</f>
        <v>0</v>
      </c>
      <c r="AT25" s="254">
        <f>IF(O25&gt;9,O25-Persönliche_Daten!$AH$5,0)</f>
        <v>0</v>
      </c>
      <c r="AU25" s="254">
        <f t="shared" si="8"/>
        <v>0</v>
      </c>
      <c r="AV25" s="254">
        <f t="shared" si="9"/>
        <v>0</v>
      </c>
      <c r="AW25" s="254">
        <f t="shared" si="10"/>
        <v>0</v>
      </c>
    </row>
    <row r="26" spans="2:49" s="254" customFormat="1" ht="21.75" customHeight="1" x14ac:dyDescent="0.25">
      <c r="B26" s="328">
        <f t="shared" si="11"/>
        <v>46156</v>
      </c>
      <c r="C26" s="329">
        <f t="shared" si="12"/>
        <v>5</v>
      </c>
      <c r="D26" s="330">
        <f t="shared" si="13"/>
        <v>46156</v>
      </c>
      <c r="E26" s="263" t="s">
        <v>69</v>
      </c>
      <c r="F26" s="31"/>
      <c r="G26" s="31"/>
      <c r="H26" s="32" t="s">
        <v>88</v>
      </c>
      <c r="I26" s="251"/>
      <c r="J26" s="33"/>
      <c r="K26" s="33"/>
      <c r="L26" s="340">
        <f t="shared" si="0"/>
        <v>0</v>
      </c>
      <c r="M26" s="34"/>
      <c r="N26" s="34"/>
      <c r="O26" s="340">
        <f t="shared" si="1"/>
        <v>0</v>
      </c>
      <c r="P26" s="410"/>
      <c r="Q26" s="473">
        <f>IF(AW26&gt;0,0,IF(D26=Persönliche_Daten!$D$24,Persönliche_Daten!$H$24,IF(D26=Persönliche_Daten!$D$26,Persönliche_Daten!$H$26,IF(C26=2,Persönliche_Daten!$G$12,IF(C26=3,Persönliche_Daten!$H$12,IF(C26=4,Persönliche_Daten!$I$12,IF(C26=5,Persönliche_Daten!$J$12,IF(C26=6,Persönliche_Daten!$K$12))))))+IF(C26=7,Persönliche_Daten!$L$12,IF(C26=1,Persönliche_Daten!$M$12,0))))</f>
        <v>0</v>
      </c>
      <c r="R26" s="474"/>
      <c r="S26" s="475">
        <f t="shared" si="2"/>
        <v>0</v>
      </c>
      <c r="T26" s="474"/>
      <c r="U26" s="468">
        <f t="shared" si="3"/>
        <v>0</v>
      </c>
      <c r="V26" s="472"/>
      <c r="W26" s="468">
        <f t="shared" si="14"/>
        <v>0</v>
      </c>
      <c r="X26" s="469"/>
      <c r="Y26" s="341"/>
      <c r="Z26" s="342">
        <f t="shared" si="15"/>
        <v>0</v>
      </c>
      <c r="AA26" s="412"/>
      <c r="AB26" s="413">
        <f t="shared" si="4"/>
        <v>0</v>
      </c>
      <c r="AC26" s="412"/>
      <c r="AD26" s="412"/>
      <c r="AE26" s="412"/>
      <c r="AF26" s="467"/>
      <c r="AG26" s="467"/>
      <c r="AI26" s="414"/>
      <c r="AM26" s="254">
        <f>IF(AND(K26&gt;0,M26=K26),Persönliche_Daten!$AI$5,0)</f>
        <v>0</v>
      </c>
      <c r="AN26" s="254">
        <f t="shared" si="5"/>
        <v>0</v>
      </c>
      <c r="AO26" s="254">
        <f>IF(AND(L26&gt;6,L26&lt;9.01),L26-Persönliche_Daten!$AG$5,0)</f>
        <v>0</v>
      </c>
      <c r="AP26" s="254">
        <f>IF(L26&gt;9,L26-Persönliche_Daten!$AH$5,0)</f>
        <v>0</v>
      </c>
      <c r="AQ26" s="254">
        <f t="shared" si="6"/>
        <v>0</v>
      </c>
      <c r="AR26" s="254">
        <f t="shared" si="7"/>
        <v>0</v>
      </c>
      <c r="AS26" s="254">
        <f>IF(AND(O26&gt;6,O26&lt;9.01),O26-Persönliche_Daten!$AG$5,0)</f>
        <v>0</v>
      </c>
      <c r="AT26" s="254">
        <f>IF(O26&gt;9,O26-Persönliche_Daten!$AH$5,0)</f>
        <v>0</v>
      </c>
      <c r="AU26" s="254">
        <f t="shared" si="8"/>
        <v>0</v>
      </c>
      <c r="AV26" s="254">
        <f t="shared" si="9"/>
        <v>0</v>
      </c>
      <c r="AW26" s="254">
        <f t="shared" si="10"/>
        <v>1</v>
      </c>
    </row>
    <row r="27" spans="2:49" s="254" customFormat="1" ht="21.75" customHeight="1" x14ac:dyDescent="0.25">
      <c r="B27" s="328">
        <f t="shared" si="11"/>
        <v>46157</v>
      </c>
      <c r="C27" s="329">
        <f t="shared" si="12"/>
        <v>6</v>
      </c>
      <c r="D27" s="330">
        <f t="shared" si="13"/>
        <v>46157</v>
      </c>
      <c r="E27" s="263" t="s">
        <v>108</v>
      </c>
      <c r="F27" s="31"/>
      <c r="G27" s="31"/>
      <c r="H27" s="32" t="s">
        <v>108</v>
      </c>
      <c r="I27" s="251"/>
      <c r="J27" s="33"/>
      <c r="K27" s="33"/>
      <c r="L27" s="340">
        <f t="shared" si="0"/>
        <v>0</v>
      </c>
      <c r="M27" s="34"/>
      <c r="N27" s="34"/>
      <c r="O27" s="340">
        <f t="shared" si="1"/>
        <v>0</v>
      </c>
      <c r="P27" s="410"/>
      <c r="Q27" s="473">
        <f>IF(AW27&gt;0,0,IF(D27=Persönliche_Daten!$D$24,Persönliche_Daten!$H$24,IF(D27=Persönliche_Daten!$D$26,Persönliche_Daten!$H$26,IF(C27=2,Persönliche_Daten!$G$12,IF(C27=3,Persönliche_Daten!$H$12,IF(C27=4,Persönliche_Daten!$I$12,IF(C27=5,Persönliche_Daten!$J$12,IF(C27=6,Persönliche_Daten!$K$12))))))+IF(C27=7,Persönliche_Daten!$L$12,IF(C27=1,Persönliche_Daten!$M$12,0))))</f>
        <v>0</v>
      </c>
      <c r="R27" s="474"/>
      <c r="S27" s="475">
        <f t="shared" si="2"/>
        <v>0</v>
      </c>
      <c r="T27" s="474"/>
      <c r="U27" s="468">
        <f t="shared" si="3"/>
        <v>0</v>
      </c>
      <c r="V27" s="472"/>
      <c r="W27" s="468">
        <f t="shared" si="14"/>
        <v>0</v>
      </c>
      <c r="X27" s="469"/>
      <c r="Y27" s="341"/>
      <c r="Z27" s="342">
        <f t="shared" si="15"/>
        <v>0</v>
      </c>
      <c r="AA27" s="412"/>
      <c r="AB27" s="413">
        <f t="shared" si="4"/>
        <v>0</v>
      </c>
      <c r="AC27" s="412"/>
      <c r="AD27" s="412"/>
      <c r="AE27" s="412"/>
      <c r="AF27" s="467"/>
      <c r="AG27" s="467"/>
      <c r="AI27" s="414"/>
      <c r="AM27" s="254">
        <f>IF(AND(K27&gt;0,M27=K27),Persönliche_Daten!$AI$5,0)</f>
        <v>0</v>
      </c>
      <c r="AN27" s="254">
        <f t="shared" si="5"/>
        <v>0</v>
      </c>
      <c r="AO27" s="254">
        <f>IF(AND(L27&gt;6,L27&lt;9.01),L27-Persönliche_Daten!$AG$5,0)</f>
        <v>0</v>
      </c>
      <c r="AP27" s="254">
        <f>IF(L27&gt;9,L27-Persönliche_Daten!$AH$5,0)</f>
        <v>0</v>
      </c>
      <c r="AQ27" s="254">
        <f t="shared" si="6"/>
        <v>0</v>
      </c>
      <c r="AR27" s="254">
        <f t="shared" si="7"/>
        <v>0</v>
      </c>
      <c r="AS27" s="254">
        <f>IF(AND(O27&gt;6,O27&lt;9.01),O27-Persönliche_Daten!$AG$5,0)</f>
        <v>0</v>
      </c>
      <c r="AT27" s="254">
        <f>IF(O27&gt;9,O27-Persönliche_Daten!$AH$5,0)</f>
        <v>0</v>
      </c>
      <c r="AU27" s="254">
        <f t="shared" si="8"/>
        <v>0</v>
      </c>
      <c r="AV27" s="254">
        <f t="shared" si="9"/>
        <v>0</v>
      </c>
      <c r="AW27" s="254">
        <f t="shared" si="10"/>
        <v>0</v>
      </c>
    </row>
    <row r="28" spans="2:49" s="254" customFormat="1" ht="21.75" customHeight="1" x14ac:dyDescent="0.25">
      <c r="B28" s="328">
        <f t="shared" si="11"/>
        <v>46158</v>
      </c>
      <c r="C28" s="329">
        <f t="shared" si="12"/>
        <v>7</v>
      </c>
      <c r="D28" s="330">
        <f t="shared" si="13"/>
        <v>46158</v>
      </c>
      <c r="E28" s="263" t="s">
        <v>108</v>
      </c>
      <c r="F28" s="31"/>
      <c r="G28" s="31"/>
      <c r="H28" s="32" t="s">
        <v>108</v>
      </c>
      <c r="I28" s="251"/>
      <c r="J28" s="33"/>
      <c r="K28" s="33"/>
      <c r="L28" s="340">
        <f t="shared" si="0"/>
        <v>0</v>
      </c>
      <c r="M28" s="34"/>
      <c r="N28" s="34"/>
      <c r="O28" s="340">
        <f t="shared" si="1"/>
        <v>0</v>
      </c>
      <c r="P28" s="410"/>
      <c r="Q28" s="473">
        <f>IF(AW28&gt;0,0,IF(D28=Persönliche_Daten!$D$24,Persönliche_Daten!$H$24,IF(D28=Persönliche_Daten!$D$26,Persönliche_Daten!$H$26,IF(C28=2,Persönliche_Daten!$G$12,IF(C28=3,Persönliche_Daten!$H$12,IF(C28=4,Persönliche_Daten!$I$12,IF(C28=5,Persönliche_Daten!$J$12,IF(C28=6,Persönliche_Daten!$K$12))))))+IF(C28=7,Persönliche_Daten!$L$12,IF(C28=1,Persönliche_Daten!$M$12,0))))</f>
        <v>0</v>
      </c>
      <c r="R28" s="474"/>
      <c r="S28" s="475">
        <f t="shared" si="2"/>
        <v>0</v>
      </c>
      <c r="T28" s="474"/>
      <c r="U28" s="468">
        <f t="shared" si="3"/>
        <v>0</v>
      </c>
      <c r="V28" s="472"/>
      <c r="W28" s="468">
        <f t="shared" si="14"/>
        <v>0</v>
      </c>
      <c r="X28" s="469"/>
      <c r="Y28" s="341"/>
      <c r="Z28" s="342">
        <f t="shared" si="15"/>
        <v>0</v>
      </c>
      <c r="AA28" s="412"/>
      <c r="AB28" s="413">
        <f t="shared" si="4"/>
        <v>0</v>
      </c>
      <c r="AC28" s="412"/>
      <c r="AD28" s="412"/>
      <c r="AE28" s="412"/>
      <c r="AF28" s="467"/>
      <c r="AG28" s="467"/>
      <c r="AI28" s="414"/>
      <c r="AM28" s="254">
        <f>IF(AND(K28&gt;0,M28=K28),Persönliche_Daten!$AI$5,0)</f>
        <v>0</v>
      </c>
      <c r="AN28" s="254">
        <f t="shared" si="5"/>
        <v>0</v>
      </c>
      <c r="AO28" s="254">
        <f>IF(AND(L28&gt;6,L28&lt;9.01),L28-Persönliche_Daten!$AG$5,0)</f>
        <v>0</v>
      </c>
      <c r="AP28" s="254">
        <f>IF(L28&gt;9,L28-Persönliche_Daten!$AH$5,0)</f>
        <v>0</v>
      </c>
      <c r="AQ28" s="254">
        <f t="shared" si="6"/>
        <v>0</v>
      </c>
      <c r="AR28" s="254">
        <f t="shared" si="7"/>
        <v>0</v>
      </c>
      <c r="AS28" s="254">
        <f>IF(AND(O28&gt;6,O28&lt;9.01),O28-Persönliche_Daten!$AG$5,0)</f>
        <v>0</v>
      </c>
      <c r="AT28" s="254">
        <f>IF(O28&gt;9,O28-Persönliche_Daten!$AH$5,0)</f>
        <v>0</v>
      </c>
      <c r="AU28" s="254">
        <f t="shared" si="8"/>
        <v>0</v>
      </c>
      <c r="AV28" s="254">
        <f t="shared" si="9"/>
        <v>0</v>
      </c>
      <c r="AW28" s="254">
        <f t="shared" si="10"/>
        <v>0</v>
      </c>
    </row>
    <row r="29" spans="2:49" s="254" customFormat="1" ht="21.75" customHeight="1" x14ac:dyDescent="0.25">
      <c r="B29" s="328">
        <f t="shared" si="11"/>
        <v>46159</v>
      </c>
      <c r="C29" s="329">
        <f t="shared" si="12"/>
        <v>1</v>
      </c>
      <c r="D29" s="330">
        <f t="shared" si="13"/>
        <v>46159</v>
      </c>
      <c r="E29" s="263" t="s">
        <v>108</v>
      </c>
      <c r="F29" s="31"/>
      <c r="G29" s="31"/>
      <c r="H29" s="32" t="s">
        <v>108</v>
      </c>
      <c r="I29" s="251"/>
      <c r="J29" s="33"/>
      <c r="K29" s="33"/>
      <c r="L29" s="340">
        <f t="shared" si="0"/>
        <v>0</v>
      </c>
      <c r="M29" s="34"/>
      <c r="N29" s="34"/>
      <c r="O29" s="340">
        <f t="shared" si="1"/>
        <v>0</v>
      </c>
      <c r="P29" s="410"/>
      <c r="Q29" s="473">
        <f>IF(AW29&gt;0,0,IF(D29=Persönliche_Daten!$D$24,Persönliche_Daten!$H$24,IF(D29=Persönliche_Daten!$D$26,Persönliche_Daten!$H$26,IF(C29=2,Persönliche_Daten!$G$12,IF(C29=3,Persönliche_Daten!$H$12,IF(C29=4,Persönliche_Daten!$I$12,IF(C29=5,Persönliche_Daten!$J$12,IF(C29=6,Persönliche_Daten!$K$12))))))+IF(C29=7,Persönliche_Daten!$L$12,IF(C29=1,Persönliche_Daten!$M$12,0))))</f>
        <v>0</v>
      </c>
      <c r="R29" s="474"/>
      <c r="S29" s="475">
        <f t="shared" si="2"/>
        <v>0</v>
      </c>
      <c r="T29" s="474"/>
      <c r="U29" s="468">
        <f t="shared" si="3"/>
        <v>0</v>
      </c>
      <c r="V29" s="472"/>
      <c r="W29" s="468">
        <f t="shared" si="14"/>
        <v>0</v>
      </c>
      <c r="X29" s="469"/>
      <c r="Y29" s="341"/>
      <c r="Z29" s="342">
        <f t="shared" si="15"/>
        <v>0</v>
      </c>
      <c r="AA29" s="412"/>
      <c r="AB29" s="413">
        <f t="shared" si="4"/>
        <v>0</v>
      </c>
      <c r="AC29" s="412"/>
      <c r="AD29" s="412"/>
      <c r="AE29" s="412"/>
      <c r="AF29" s="467"/>
      <c r="AG29" s="467"/>
      <c r="AI29" s="414"/>
      <c r="AM29" s="254">
        <f>IF(AND(K29&gt;0,M29=K29),Persönliche_Daten!$AI$5,0)</f>
        <v>0</v>
      </c>
      <c r="AN29" s="254">
        <f t="shared" si="5"/>
        <v>0</v>
      </c>
      <c r="AO29" s="254">
        <f>IF(AND(L29&gt;6,L29&lt;9.01),L29-Persönliche_Daten!$AG$5,0)</f>
        <v>0</v>
      </c>
      <c r="AP29" s="254">
        <f>IF(L29&gt;9,L29-Persönliche_Daten!$AH$5,0)</f>
        <v>0</v>
      </c>
      <c r="AQ29" s="254">
        <f t="shared" si="6"/>
        <v>0</v>
      </c>
      <c r="AR29" s="254">
        <f t="shared" si="7"/>
        <v>0</v>
      </c>
      <c r="AS29" s="254">
        <f>IF(AND(O29&gt;6,O29&lt;9.01),O29-Persönliche_Daten!$AG$5,0)</f>
        <v>0</v>
      </c>
      <c r="AT29" s="254">
        <f>IF(O29&gt;9,O29-Persönliche_Daten!$AH$5,0)</f>
        <v>0</v>
      </c>
      <c r="AU29" s="254">
        <f t="shared" si="8"/>
        <v>0</v>
      </c>
      <c r="AV29" s="254">
        <f t="shared" si="9"/>
        <v>0</v>
      </c>
      <c r="AW29" s="254">
        <f t="shared" si="10"/>
        <v>0</v>
      </c>
    </row>
    <row r="30" spans="2:49" s="254" customFormat="1" ht="21.75" customHeight="1" x14ac:dyDescent="0.25">
      <c r="B30" s="328">
        <f t="shared" si="11"/>
        <v>46160</v>
      </c>
      <c r="C30" s="329">
        <f t="shared" si="12"/>
        <v>2</v>
      </c>
      <c r="D30" s="330">
        <f t="shared" si="13"/>
        <v>46160</v>
      </c>
      <c r="E30" s="263"/>
      <c r="F30" s="31"/>
      <c r="G30" s="31"/>
      <c r="H30" s="32"/>
      <c r="I30" s="251"/>
      <c r="J30" s="33"/>
      <c r="K30" s="33"/>
      <c r="L30" s="340">
        <f t="shared" si="0"/>
        <v>0</v>
      </c>
      <c r="M30" s="34"/>
      <c r="N30" s="34"/>
      <c r="O30" s="340">
        <f t="shared" si="1"/>
        <v>0</v>
      </c>
      <c r="P30" s="410"/>
      <c r="Q30" s="473">
        <f>IF(AW30&gt;0,0,IF(D30=Persönliche_Daten!$D$24,Persönliche_Daten!$H$24,IF(D30=Persönliche_Daten!$D$26,Persönliche_Daten!$H$26,IF(C30=2,Persönliche_Daten!$G$12,IF(C30=3,Persönliche_Daten!$H$12,IF(C30=4,Persönliche_Daten!$I$12,IF(C30=5,Persönliche_Daten!$J$12,IF(C30=6,Persönliche_Daten!$K$12))))))+IF(C30=7,Persönliche_Daten!$L$12,IF(C30=1,Persönliche_Daten!$M$12,0))))</f>
        <v>0</v>
      </c>
      <c r="R30" s="474"/>
      <c r="S30" s="475">
        <f t="shared" si="2"/>
        <v>0</v>
      </c>
      <c r="T30" s="474"/>
      <c r="U30" s="468">
        <f t="shared" si="3"/>
        <v>0</v>
      </c>
      <c r="V30" s="472"/>
      <c r="W30" s="468">
        <f t="shared" si="14"/>
        <v>0</v>
      </c>
      <c r="X30" s="469"/>
      <c r="Y30" s="341"/>
      <c r="Z30" s="342">
        <f t="shared" si="15"/>
        <v>0</v>
      </c>
      <c r="AA30" s="412"/>
      <c r="AB30" s="413">
        <f t="shared" si="4"/>
        <v>0</v>
      </c>
      <c r="AC30" s="412"/>
      <c r="AD30" s="412"/>
      <c r="AE30" s="412"/>
      <c r="AF30" s="467"/>
      <c r="AG30" s="467"/>
      <c r="AI30" s="414"/>
      <c r="AM30" s="254">
        <f>IF(AND(K30&gt;0,M30=K30),Persönliche_Daten!$AI$5,0)</f>
        <v>0</v>
      </c>
      <c r="AN30" s="254">
        <f t="shared" si="5"/>
        <v>0</v>
      </c>
      <c r="AO30" s="254">
        <f>IF(AND(L30&gt;6,L30&lt;9.01),L30-Persönliche_Daten!$AG$5,0)</f>
        <v>0</v>
      </c>
      <c r="AP30" s="254">
        <f>IF(L30&gt;9,L30-Persönliche_Daten!$AH$5,0)</f>
        <v>0</v>
      </c>
      <c r="AQ30" s="254">
        <f t="shared" si="6"/>
        <v>0</v>
      </c>
      <c r="AR30" s="254">
        <f t="shared" si="7"/>
        <v>0</v>
      </c>
      <c r="AS30" s="254">
        <f>IF(AND(O30&gt;6,O30&lt;9.01),O30-Persönliche_Daten!$AG$5,0)</f>
        <v>0</v>
      </c>
      <c r="AT30" s="254">
        <f>IF(O30&gt;9,O30-Persönliche_Daten!$AH$5,0)</f>
        <v>0</v>
      </c>
      <c r="AU30" s="254">
        <f t="shared" si="8"/>
        <v>0</v>
      </c>
      <c r="AV30" s="254">
        <f t="shared" si="9"/>
        <v>0</v>
      </c>
      <c r="AW30" s="254">
        <f t="shared" si="10"/>
        <v>0</v>
      </c>
    </row>
    <row r="31" spans="2:49" s="254" customFormat="1" ht="21.75" customHeight="1" x14ac:dyDescent="0.25">
      <c r="B31" s="328">
        <f t="shared" si="11"/>
        <v>46161</v>
      </c>
      <c r="C31" s="329">
        <f t="shared" si="12"/>
        <v>3</v>
      </c>
      <c r="D31" s="330">
        <f t="shared" si="13"/>
        <v>46161</v>
      </c>
      <c r="E31" s="263" t="s">
        <v>108</v>
      </c>
      <c r="F31" s="31"/>
      <c r="G31" s="31"/>
      <c r="H31" s="32"/>
      <c r="I31" s="251"/>
      <c r="J31" s="33"/>
      <c r="K31" s="33"/>
      <c r="L31" s="340">
        <f t="shared" si="0"/>
        <v>0</v>
      </c>
      <c r="M31" s="34"/>
      <c r="N31" s="34"/>
      <c r="O31" s="340">
        <f t="shared" si="1"/>
        <v>0</v>
      </c>
      <c r="P31" s="410"/>
      <c r="Q31" s="473">
        <f>IF(AW31&gt;0,0,IF(D31=Persönliche_Daten!$D$24,Persönliche_Daten!$H$24,IF(D31=Persönliche_Daten!$D$26,Persönliche_Daten!$H$26,IF(C31=2,Persönliche_Daten!$G$12,IF(C31=3,Persönliche_Daten!$H$12,IF(C31=4,Persönliche_Daten!$I$12,IF(C31=5,Persönliche_Daten!$J$12,IF(C31=6,Persönliche_Daten!$K$12))))))+IF(C31=7,Persönliche_Daten!$L$12,IF(C31=1,Persönliche_Daten!$M$12,0))))</f>
        <v>0</v>
      </c>
      <c r="R31" s="474"/>
      <c r="S31" s="475">
        <f t="shared" si="2"/>
        <v>0</v>
      </c>
      <c r="T31" s="474"/>
      <c r="U31" s="468">
        <f t="shared" si="3"/>
        <v>0</v>
      </c>
      <c r="V31" s="472"/>
      <c r="W31" s="468">
        <f t="shared" si="14"/>
        <v>0</v>
      </c>
      <c r="X31" s="469"/>
      <c r="Y31" s="341"/>
      <c r="Z31" s="342">
        <f t="shared" si="15"/>
        <v>0</v>
      </c>
      <c r="AA31" s="412"/>
      <c r="AB31" s="413">
        <f t="shared" si="4"/>
        <v>0</v>
      </c>
      <c r="AC31" s="412"/>
      <c r="AD31" s="412"/>
      <c r="AE31" s="412"/>
      <c r="AF31" s="467"/>
      <c r="AG31" s="467"/>
      <c r="AI31" s="414"/>
      <c r="AM31" s="254">
        <f>IF(AND(K31&gt;0,M31=K31),Persönliche_Daten!$AI$5,0)</f>
        <v>0</v>
      </c>
      <c r="AN31" s="254">
        <f t="shared" si="5"/>
        <v>0</v>
      </c>
      <c r="AO31" s="254">
        <f>IF(AND(L31&gt;6,L31&lt;9.01),L31-Persönliche_Daten!$AG$5,0)</f>
        <v>0</v>
      </c>
      <c r="AP31" s="254">
        <f>IF(L31&gt;9,L31-Persönliche_Daten!$AH$5,0)</f>
        <v>0</v>
      </c>
      <c r="AQ31" s="254">
        <f t="shared" si="6"/>
        <v>0</v>
      </c>
      <c r="AR31" s="254">
        <f t="shared" si="7"/>
        <v>0</v>
      </c>
      <c r="AS31" s="254">
        <f>IF(AND(O31&gt;6,O31&lt;9.01),O31-Persönliche_Daten!$AG$5,0)</f>
        <v>0</v>
      </c>
      <c r="AT31" s="254">
        <f>IF(O31&gt;9,O31-Persönliche_Daten!$AH$5,0)</f>
        <v>0</v>
      </c>
      <c r="AU31" s="254">
        <f t="shared" si="8"/>
        <v>0</v>
      </c>
      <c r="AV31" s="254">
        <f t="shared" si="9"/>
        <v>0</v>
      </c>
      <c r="AW31" s="254">
        <f t="shared" si="10"/>
        <v>0</v>
      </c>
    </row>
    <row r="32" spans="2:49" s="254" customFormat="1" ht="21.75" customHeight="1" x14ac:dyDescent="0.25">
      <c r="B32" s="328">
        <f t="shared" si="11"/>
        <v>46162</v>
      </c>
      <c r="C32" s="329">
        <f t="shared" si="12"/>
        <v>4</v>
      </c>
      <c r="D32" s="330">
        <f t="shared" si="13"/>
        <v>46162</v>
      </c>
      <c r="E32" s="263"/>
      <c r="F32" s="31"/>
      <c r="G32" s="31"/>
      <c r="H32" s="32"/>
      <c r="I32" s="251"/>
      <c r="J32" s="33"/>
      <c r="K32" s="33"/>
      <c r="L32" s="340">
        <f t="shared" si="0"/>
        <v>0</v>
      </c>
      <c r="M32" s="34"/>
      <c r="N32" s="34"/>
      <c r="O32" s="340">
        <f t="shared" si="1"/>
        <v>0</v>
      </c>
      <c r="P32" s="410"/>
      <c r="Q32" s="473">
        <f>IF(AW32&gt;0,0,IF(D32=Persönliche_Daten!$D$24,Persönliche_Daten!$H$24,IF(D32=Persönliche_Daten!$D$26,Persönliche_Daten!$H$26,IF(C32=2,Persönliche_Daten!$G$12,IF(C32=3,Persönliche_Daten!$H$12,IF(C32=4,Persönliche_Daten!$I$12,IF(C32=5,Persönliche_Daten!$J$12,IF(C32=6,Persönliche_Daten!$K$12))))))+IF(C32=7,Persönliche_Daten!$L$12,IF(C32=1,Persönliche_Daten!$M$12,0))))</f>
        <v>0</v>
      </c>
      <c r="R32" s="474"/>
      <c r="S32" s="475">
        <f t="shared" si="2"/>
        <v>0</v>
      </c>
      <c r="T32" s="474"/>
      <c r="U32" s="468">
        <f t="shared" si="3"/>
        <v>0</v>
      </c>
      <c r="V32" s="472"/>
      <c r="W32" s="468">
        <f t="shared" si="14"/>
        <v>0</v>
      </c>
      <c r="X32" s="469"/>
      <c r="Y32" s="341"/>
      <c r="Z32" s="342">
        <f t="shared" si="15"/>
        <v>0</v>
      </c>
      <c r="AA32" s="412"/>
      <c r="AB32" s="413">
        <f t="shared" si="4"/>
        <v>0</v>
      </c>
      <c r="AC32" s="412"/>
      <c r="AD32" s="412"/>
      <c r="AE32" s="412"/>
      <c r="AF32" s="467"/>
      <c r="AG32" s="467"/>
      <c r="AI32" s="414"/>
      <c r="AM32" s="254">
        <f>IF(AND(K32&gt;0,M32=K32),Persönliche_Daten!$AI$5,0)</f>
        <v>0</v>
      </c>
      <c r="AN32" s="254">
        <f t="shared" si="5"/>
        <v>0</v>
      </c>
      <c r="AO32" s="254">
        <f>IF(AND(L32&gt;6,L32&lt;9.01),L32-Persönliche_Daten!$AG$5,0)</f>
        <v>0</v>
      </c>
      <c r="AP32" s="254">
        <f>IF(L32&gt;9,L32-Persönliche_Daten!$AH$5,0)</f>
        <v>0</v>
      </c>
      <c r="AQ32" s="254">
        <f t="shared" si="6"/>
        <v>0</v>
      </c>
      <c r="AR32" s="254">
        <f t="shared" si="7"/>
        <v>0</v>
      </c>
      <c r="AS32" s="254">
        <f>IF(AND(O32&gt;6,O32&lt;9.01),O32-Persönliche_Daten!$AG$5,0)</f>
        <v>0</v>
      </c>
      <c r="AT32" s="254">
        <f>IF(O32&gt;9,O32-Persönliche_Daten!$AH$5,0)</f>
        <v>0</v>
      </c>
      <c r="AU32" s="254">
        <f t="shared" si="8"/>
        <v>0</v>
      </c>
      <c r="AV32" s="254">
        <f t="shared" si="9"/>
        <v>0</v>
      </c>
      <c r="AW32" s="254">
        <f t="shared" si="10"/>
        <v>0</v>
      </c>
    </row>
    <row r="33" spans="2:49" s="254" customFormat="1" ht="21.75" customHeight="1" x14ac:dyDescent="0.25">
      <c r="B33" s="328">
        <f t="shared" si="11"/>
        <v>46163</v>
      </c>
      <c r="C33" s="329">
        <f t="shared" si="12"/>
        <v>5</v>
      </c>
      <c r="D33" s="330">
        <f t="shared" si="13"/>
        <v>46163</v>
      </c>
      <c r="E33" s="263"/>
      <c r="F33" s="31"/>
      <c r="G33" s="31"/>
      <c r="H33" s="32"/>
      <c r="I33" s="251"/>
      <c r="J33" s="33"/>
      <c r="K33" s="33"/>
      <c r="L33" s="340">
        <f t="shared" si="0"/>
        <v>0</v>
      </c>
      <c r="M33" s="34"/>
      <c r="N33" s="34"/>
      <c r="O33" s="340">
        <f t="shared" si="1"/>
        <v>0</v>
      </c>
      <c r="P33" s="410"/>
      <c r="Q33" s="473">
        <f>IF(AW33&gt;0,0,IF(D33=Persönliche_Daten!$D$24,Persönliche_Daten!$H$24,IF(D33=Persönliche_Daten!$D$26,Persönliche_Daten!$H$26,IF(C33=2,Persönliche_Daten!$G$12,IF(C33=3,Persönliche_Daten!$H$12,IF(C33=4,Persönliche_Daten!$I$12,IF(C33=5,Persönliche_Daten!$J$12,IF(C33=6,Persönliche_Daten!$K$12))))))+IF(C33=7,Persönliche_Daten!$L$12,IF(C33=1,Persönliche_Daten!$M$12,0))))</f>
        <v>0</v>
      </c>
      <c r="R33" s="474"/>
      <c r="S33" s="475">
        <f t="shared" si="2"/>
        <v>0</v>
      </c>
      <c r="T33" s="474"/>
      <c r="U33" s="468">
        <f t="shared" si="3"/>
        <v>0</v>
      </c>
      <c r="V33" s="472"/>
      <c r="W33" s="468">
        <f t="shared" si="14"/>
        <v>0</v>
      </c>
      <c r="X33" s="469"/>
      <c r="Y33" s="341"/>
      <c r="Z33" s="342">
        <f t="shared" si="15"/>
        <v>0</v>
      </c>
      <c r="AA33" s="412"/>
      <c r="AB33" s="413">
        <f t="shared" si="4"/>
        <v>0</v>
      </c>
      <c r="AC33" s="412"/>
      <c r="AD33" s="412"/>
      <c r="AE33" s="412"/>
      <c r="AF33" s="467"/>
      <c r="AG33" s="467"/>
      <c r="AI33" s="414"/>
      <c r="AM33" s="254">
        <f>IF(AND(K33&gt;0,M33=K33),Persönliche_Daten!$AI$5,0)</f>
        <v>0</v>
      </c>
      <c r="AN33" s="254">
        <f t="shared" si="5"/>
        <v>0</v>
      </c>
      <c r="AO33" s="254">
        <f>IF(AND(L33&gt;6,L33&lt;9.01),L33-Persönliche_Daten!$AG$5,0)</f>
        <v>0</v>
      </c>
      <c r="AP33" s="254">
        <f>IF(L33&gt;9,L33-Persönliche_Daten!$AH$5,0)</f>
        <v>0</v>
      </c>
      <c r="AQ33" s="254">
        <f t="shared" si="6"/>
        <v>0</v>
      </c>
      <c r="AR33" s="254">
        <f t="shared" si="7"/>
        <v>0</v>
      </c>
      <c r="AS33" s="254">
        <f>IF(AND(O33&gt;6,O33&lt;9.01),O33-Persönliche_Daten!$AG$5,0)</f>
        <v>0</v>
      </c>
      <c r="AT33" s="254">
        <f>IF(O33&gt;9,O33-Persönliche_Daten!$AH$5,0)</f>
        <v>0</v>
      </c>
      <c r="AU33" s="254">
        <f t="shared" si="8"/>
        <v>0</v>
      </c>
      <c r="AV33" s="254">
        <f t="shared" si="9"/>
        <v>0</v>
      </c>
      <c r="AW33" s="254">
        <f t="shared" si="10"/>
        <v>0</v>
      </c>
    </row>
    <row r="34" spans="2:49" s="254" customFormat="1" ht="21.75" customHeight="1" x14ac:dyDescent="0.25">
      <c r="B34" s="328">
        <f t="shared" si="11"/>
        <v>46164</v>
      </c>
      <c r="C34" s="329">
        <f t="shared" si="12"/>
        <v>6</v>
      </c>
      <c r="D34" s="330">
        <f t="shared" si="13"/>
        <v>46164</v>
      </c>
      <c r="E34" s="263" t="s">
        <v>108</v>
      </c>
      <c r="F34" s="31"/>
      <c r="G34" s="31"/>
      <c r="H34" s="32" t="s">
        <v>108</v>
      </c>
      <c r="I34" s="251"/>
      <c r="J34" s="33"/>
      <c r="K34" s="33"/>
      <c r="L34" s="340">
        <f t="shared" si="0"/>
        <v>0</v>
      </c>
      <c r="M34" s="34"/>
      <c r="N34" s="34"/>
      <c r="O34" s="340">
        <f t="shared" si="1"/>
        <v>0</v>
      </c>
      <c r="P34" s="410"/>
      <c r="Q34" s="473">
        <f>IF(AW34&gt;0,0,IF(D34=Persönliche_Daten!$D$24,Persönliche_Daten!$H$24,IF(D34=Persönliche_Daten!$D$26,Persönliche_Daten!$H$26,IF(C34=2,Persönliche_Daten!$G$12,IF(C34=3,Persönliche_Daten!$H$12,IF(C34=4,Persönliche_Daten!$I$12,IF(C34=5,Persönliche_Daten!$J$12,IF(C34=6,Persönliche_Daten!$K$12))))))+IF(C34=7,Persönliche_Daten!$L$12,IF(C34=1,Persönliche_Daten!$M$12,0))))</f>
        <v>0</v>
      </c>
      <c r="R34" s="474"/>
      <c r="S34" s="475">
        <f t="shared" si="2"/>
        <v>0</v>
      </c>
      <c r="T34" s="474"/>
      <c r="U34" s="468">
        <f t="shared" si="3"/>
        <v>0</v>
      </c>
      <c r="V34" s="472"/>
      <c r="W34" s="468">
        <f t="shared" si="14"/>
        <v>0</v>
      </c>
      <c r="X34" s="469"/>
      <c r="Y34" s="341"/>
      <c r="Z34" s="342">
        <f t="shared" si="15"/>
        <v>0</v>
      </c>
      <c r="AA34" s="412"/>
      <c r="AB34" s="413">
        <f t="shared" si="4"/>
        <v>0</v>
      </c>
      <c r="AC34" s="412"/>
      <c r="AD34" s="412"/>
      <c r="AE34" s="412"/>
      <c r="AF34" s="467"/>
      <c r="AG34" s="467"/>
      <c r="AI34" s="414"/>
      <c r="AM34" s="254">
        <f>IF(AND(K34&gt;0,M34=K34),Persönliche_Daten!$AI$5,0)</f>
        <v>0</v>
      </c>
      <c r="AN34" s="254">
        <f t="shared" si="5"/>
        <v>0</v>
      </c>
      <c r="AO34" s="254">
        <f>IF(AND(L34&gt;6,L34&lt;9.01),L34-Persönliche_Daten!$AG$5,0)</f>
        <v>0</v>
      </c>
      <c r="AP34" s="254">
        <f>IF(L34&gt;9,L34-Persönliche_Daten!$AH$5,0)</f>
        <v>0</v>
      </c>
      <c r="AQ34" s="254">
        <f t="shared" si="6"/>
        <v>0</v>
      </c>
      <c r="AR34" s="254">
        <f t="shared" si="7"/>
        <v>0</v>
      </c>
      <c r="AS34" s="254">
        <f>IF(AND(O34&gt;6,O34&lt;9.01),O34-Persönliche_Daten!$AG$5,0)</f>
        <v>0</v>
      </c>
      <c r="AT34" s="254">
        <f>IF(O34&gt;9,O34-Persönliche_Daten!$AH$5,0)</f>
        <v>0</v>
      </c>
      <c r="AU34" s="254">
        <f t="shared" si="8"/>
        <v>0</v>
      </c>
      <c r="AV34" s="254">
        <f t="shared" si="9"/>
        <v>0</v>
      </c>
      <c r="AW34" s="254">
        <f t="shared" si="10"/>
        <v>0</v>
      </c>
    </row>
    <row r="35" spans="2:49" s="254" customFormat="1" ht="21.75" customHeight="1" x14ac:dyDescent="0.25">
      <c r="B35" s="328">
        <f t="shared" si="11"/>
        <v>46165</v>
      </c>
      <c r="C35" s="329">
        <f t="shared" si="12"/>
        <v>7</v>
      </c>
      <c r="D35" s="330">
        <f t="shared" si="13"/>
        <v>46165</v>
      </c>
      <c r="E35" s="263" t="s">
        <v>108</v>
      </c>
      <c r="F35" s="31"/>
      <c r="G35" s="31"/>
      <c r="H35" s="32"/>
      <c r="I35" s="251"/>
      <c r="J35" s="33"/>
      <c r="K35" s="33"/>
      <c r="L35" s="340">
        <f t="shared" si="0"/>
        <v>0</v>
      </c>
      <c r="M35" s="34"/>
      <c r="N35" s="34"/>
      <c r="O35" s="340">
        <f t="shared" si="1"/>
        <v>0</v>
      </c>
      <c r="P35" s="410"/>
      <c r="Q35" s="473">
        <f>IF(AW35&gt;0,0,IF(D35=Persönliche_Daten!$D$24,Persönliche_Daten!$H$24,IF(D35=Persönliche_Daten!$D$26,Persönliche_Daten!$H$26,IF(C35=2,Persönliche_Daten!$G$12,IF(C35=3,Persönliche_Daten!$H$12,IF(C35=4,Persönliche_Daten!$I$12,IF(C35=5,Persönliche_Daten!$J$12,IF(C35=6,Persönliche_Daten!$K$12))))))+IF(C35=7,Persönliche_Daten!$L$12,IF(C35=1,Persönliche_Daten!$M$12,0))))</f>
        <v>0</v>
      </c>
      <c r="R35" s="474"/>
      <c r="S35" s="475">
        <f t="shared" si="2"/>
        <v>0</v>
      </c>
      <c r="T35" s="474"/>
      <c r="U35" s="468">
        <f t="shared" si="3"/>
        <v>0</v>
      </c>
      <c r="V35" s="472"/>
      <c r="W35" s="468">
        <f t="shared" si="14"/>
        <v>0</v>
      </c>
      <c r="X35" s="469"/>
      <c r="Y35" s="341"/>
      <c r="Z35" s="342">
        <f t="shared" si="15"/>
        <v>0</v>
      </c>
      <c r="AA35" s="412"/>
      <c r="AB35" s="413">
        <f t="shared" si="4"/>
        <v>0</v>
      </c>
      <c r="AC35" s="412"/>
      <c r="AD35" s="412"/>
      <c r="AE35" s="412"/>
      <c r="AF35" s="467"/>
      <c r="AG35" s="467"/>
      <c r="AI35" s="414"/>
      <c r="AM35" s="254">
        <f>IF(AND(K35&gt;0,M35=K35),Persönliche_Daten!$AI$5,0)</f>
        <v>0</v>
      </c>
      <c r="AN35" s="254">
        <f t="shared" si="5"/>
        <v>0</v>
      </c>
      <c r="AO35" s="254">
        <f>IF(AND(L35&gt;6,L35&lt;9.01),L35-Persönliche_Daten!$AG$5,0)</f>
        <v>0</v>
      </c>
      <c r="AP35" s="254">
        <f>IF(L35&gt;9,L35-Persönliche_Daten!$AH$5,0)</f>
        <v>0</v>
      </c>
      <c r="AQ35" s="254">
        <f t="shared" si="6"/>
        <v>0</v>
      </c>
      <c r="AR35" s="254">
        <f t="shared" si="7"/>
        <v>0</v>
      </c>
      <c r="AS35" s="254">
        <f>IF(AND(O35&gt;6,O35&lt;9.01),O35-Persönliche_Daten!$AG$5,0)</f>
        <v>0</v>
      </c>
      <c r="AT35" s="254">
        <f>IF(O35&gt;9,O35-Persönliche_Daten!$AH$5,0)</f>
        <v>0</v>
      </c>
      <c r="AU35" s="254">
        <f t="shared" si="8"/>
        <v>0</v>
      </c>
      <c r="AV35" s="254">
        <f t="shared" si="9"/>
        <v>0</v>
      </c>
      <c r="AW35" s="254">
        <f t="shared" si="10"/>
        <v>0</v>
      </c>
    </row>
    <row r="36" spans="2:49" s="254" customFormat="1" ht="21.75" customHeight="1" x14ac:dyDescent="0.25">
      <c r="B36" s="328">
        <f t="shared" si="11"/>
        <v>46166</v>
      </c>
      <c r="C36" s="329">
        <f t="shared" si="12"/>
        <v>1</v>
      </c>
      <c r="D36" s="330">
        <f t="shared" si="13"/>
        <v>46166</v>
      </c>
      <c r="E36" s="263"/>
      <c r="F36" s="31"/>
      <c r="G36" s="31"/>
      <c r="H36" s="32" t="s">
        <v>116</v>
      </c>
      <c r="I36" s="251"/>
      <c r="J36" s="33"/>
      <c r="K36" s="33"/>
      <c r="L36" s="340">
        <f t="shared" si="0"/>
        <v>0</v>
      </c>
      <c r="M36" s="34"/>
      <c r="N36" s="34"/>
      <c r="O36" s="340">
        <f t="shared" si="1"/>
        <v>0</v>
      </c>
      <c r="P36" s="410"/>
      <c r="Q36" s="473">
        <f>IF(AW36&gt;0,0,IF(D36=Persönliche_Daten!$D$24,Persönliche_Daten!$H$24,IF(D36=Persönliche_Daten!$D$26,Persönliche_Daten!$H$26,IF(C36=2,Persönliche_Daten!$G$12,IF(C36=3,Persönliche_Daten!$H$12,IF(C36=4,Persönliche_Daten!$I$12,IF(C36=5,Persönliche_Daten!$J$12,IF(C36=6,Persönliche_Daten!$K$12))))))+IF(C36=7,Persönliche_Daten!$L$12,IF(C36=1,Persönliche_Daten!$M$12,0))))</f>
        <v>0</v>
      </c>
      <c r="R36" s="474"/>
      <c r="S36" s="475">
        <f t="shared" si="2"/>
        <v>0</v>
      </c>
      <c r="T36" s="474"/>
      <c r="U36" s="468">
        <f t="shared" si="3"/>
        <v>0</v>
      </c>
      <c r="V36" s="472"/>
      <c r="W36" s="468">
        <f t="shared" si="14"/>
        <v>0</v>
      </c>
      <c r="X36" s="469"/>
      <c r="Y36" s="341"/>
      <c r="Z36" s="342">
        <f t="shared" si="15"/>
        <v>0</v>
      </c>
      <c r="AA36" s="412"/>
      <c r="AB36" s="413">
        <f t="shared" si="4"/>
        <v>0</v>
      </c>
      <c r="AC36" s="412"/>
      <c r="AD36" s="412"/>
      <c r="AE36" s="412"/>
      <c r="AF36" s="467"/>
      <c r="AG36" s="467"/>
      <c r="AI36" s="414"/>
      <c r="AM36" s="254">
        <f>IF(AND(K36&gt;0,M36=K36),Persönliche_Daten!$AI$5,0)</f>
        <v>0</v>
      </c>
      <c r="AN36" s="254">
        <f t="shared" si="5"/>
        <v>0</v>
      </c>
      <c r="AO36" s="254">
        <f>IF(AND(L36&gt;6,L36&lt;9.01),L36-Persönliche_Daten!$AG$5,0)</f>
        <v>0</v>
      </c>
      <c r="AP36" s="254">
        <f>IF(L36&gt;9,L36-Persönliche_Daten!$AH$5,0)</f>
        <v>0</v>
      </c>
      <c r="AQ36" s="254">
        <f t="shared" si="6"/>
        <v>0</v>
      </c>
      <c r="AR36" s="254">
        <f t="shared" si="7"/>
        <v>0</v>
      </c>
      <c r="AS36" s="254">
        <f>IF(AND(O36&gt;6,O36&lt;9.01),O36-Persönliche_Daten!$AG$5,0)</f>
        <v>0</v>
      </c>
      <c r="AT36" s="254">
        <f>IF(O36&gt;9,O36-Persönliche_Daten!$AH$5,0)</f>
        <v>0</v>
      </c>
      <c r="AU36" s="254">
        <f t="shared" si="8"/>
        <v>0</v>
      </c>
      <c r="AV36" s="254">
        <f t="shared" si="9"/>
        <v>0</v>
      </c>
      <c r="AW36" s="254">
        <f t="shared" si="10"/>
        <v>0</v>
      </c>
    </row>
    <row r="37" spans="2:49" s="254" customFormat="1" ht="21.75" customHeight="1" x14ac:dyDescent="0.25">
      <c r="B37" s="328">
        <f t="shared" si="11"/>
        <v>46167</v>
      </c>
      <c r="C37" s="329">
        <f t="shared" si="12"/>
        <v>2</v>
      </c>
      <c r="D37" s="330">
        <f t="shared" si="13"/>
        <v>46167</v>
      </c>
      <c r="E37" s="263" t="s">
        <v>69</v>
      </c>
      <c r="F37" s="31"/>
      <c r="G37" s="31"/>
      <c r="H37" s="32" t="s">
        <v>116</v>
      </c>
      <c r="I37" s="251"/>
      <c r="J37" s="33"/>
      <c r="K37" s="33"/>
      <c r="L37" s="340">
        <f t="shared" si="0"/>
        <v>0</v>
      </c>
      <c r="M37" s="34"/>
      <c r="N37" s="34"/>
      <c r="O37" s="340">
        <f t="shared" si="1"/>
        <v>0</v>
      </c>
      <c r="P37" s="410"/>
      <c r="Q37" s="473">
        <f>IF(AW37&gt;0,0,IF(D37=Persönliche_Daten!$D$24,Persönliche_Daten!$H$24,IF(D37=Persönliche_Daten!$D$26,Persönliche_Daten!$H$26,IF(C37=2,Persönliche_Daten!$G$12,IF(C37=3,Persönliche_Daten!$H$12,IF(C37=4,Persönliche_Daten!$I$12,IF(C37=5,Persönliche_Daten!$J$12,IF(C37=6,Persönliche_Daten!$K$12))))))+IF(C37=7,Persönliche_Daten!$L$12,IF(C37=1,Persönliche_Daten!$M$12,0))))</f>
        <v>0</v>
      </c>
      <c r="R37" s="474"/>
      <c r="S37" s="475">
        <f t="shared" si="2"/>
        <v>0</v>
      </c>
      <c r="T37" s="474"/>
      <c r="U37" s="468">
        <f t="shared" si="3"/>
        <v>0</v>
      </c>
      <c r="V37" s="472"/>
      <c r="W37" s="468">
        <f t="shared" si="14"/>
        <v>0</v>
      </c>
      <c r="X37" s="469"/>
      <c r="Y37" s="341"/>
      <c r="Z37" s="342">
        <f t="shared" si="15"/>
        <v>0</v>
      </c>
      <c r="AA37" s="412"/>
      <c r="AB37" s="413">
        <f t="shared" si="4"/>
        <v>0</v>
      </c>
      <c r="AC37" s="412"/>
      <c r="AD37" s="412"/>
      <c r="AE37" s="412"/>
      <c r="AF37" s="467"/>
      <c r="AG37" s="467"/>
      <c r="AI37" s="414"/>
      <c r="AM37" s="254">
        <f>IF(AND(K37&gt;0,M37=K37),Persönliche_Daten!$AI$5,0)</f>
        <v>0</v>
      </c>
      <c r="AN37" s="254">
        <f t="shared" si="5"/>
        <v>0</v>
      </c>
      <c r="AO37" s="254">
        <f>IF(AND(L37&gt;6,L37&lt;9.01),L37-Persönliche_Daten!$AG$5,0)</f>
        <v>0</v>
      </c>
      <c r="AP37" s="254">
        <f>IF(L37&gt;9,L37-Persönliche_Daten!$AH$5,0)</f>
        <v>0</v>
      </c>
      <c r="AQ37" s="254">
        <f t="shared" si="6"/>
        <v>0</v>
      </c>
      <c r="AR37" s="254">
        <f t="shared" si="7"/>
        <v>0</v>
      </c>
      <c r="AS37" s="254">
        <f>IF(AND(O37&gt;6,O37&lt;9.01),O37-Persönliche_Daten!$AG$5,0)</f>
        <v>0</v>
      </c>
      <c r="AT37" s="254">
        <f>IF(O37&gt;9,O37-Persönliche_Daten!$AH$5,0)</f>
        <v>0</v>
      </c>
      <c r="AU37" s="254">
        <f t="shared" si="8"/>
        <v>0</v>
      </c>
      <c r="AV37" s="254">
        <f t="shared" si="9"/>
        <v>0</v>
      </c>
      <c r="AW37" s="254">
        <f t="shared" si="10"/>
        <v>1</v>
      </c>
    </row>
    <row r="38" spans="2:49" s="254" customFormat="1" ht="21.75" customHeight="1" x14ac:dyDescent="0.25">
      <c r="B38" s="328">
        <f t="shared" si="11"/>
        <v>46168</v>
      </c>
      <c r="C38" s="329">
        <f t="shared" si="12"/>
        <v>3</v>
      </c>
      <c r="D38" s="330">
        <f t="shared" si="13"/>
        <v>46168</v>
      </c>
      <c r="E38" s="263"/>
      <c r="F38" s="31"/>
      <c r="G38" s="31"/>
      <c r="H38" s="32"/>
      <c r="I38" s="251"/>
      <c r="J38" s="33"/>
      <c r="K38" s="33"/>
      <c r="L38" s="340">
        <f t="shared" si="0"/>
        <v>0</v>
      </c>
      <c r="M38" s="34"/>
      <c r="N38" s="34"/>
      <c r="O38" s="340">
        <f t="shared" si="1"/>
        <v>0</v>
      </c>
      <c r="P38" s="410"/>
      <c r="Q38" s="473">
        <f>IF(AW38&gt;0,0,IF(D38=Persönliche_Daten!$D$24,Persönliche_Daten!$H$24,IF(D38=Persönliche_Daten!$D$26,Persönliche_Daten!$H$26,IF(C38=2,Persönliche_Daten!$G$12,IF(C38=3,Persönliche_Daten!$H$12,IF(C38=4,Persönliche_Daten!$I$12,IF(C38=5,Persönliche_Daten!$J$12,IF(C38=6,Persönliche_Daten!$K$12))))))+IF(C38=7,Persönliche_Daten!$L$12,IF(C38=1,Persönliche_Daten!$M$12,0))))</f>
        <v>0</v>
      </c>
      <c r="R38" s="474"/>
      <c r="S38" s="475">
        <f t="shared" si="2"/>
        <v>0</v>
      </c>
      <c r="T38" s="474"/>
      <c r="U38" s="468">
        <f t="shared" si="3"/>
        <v>0</v>
      </c>
      <c r="V38" s="472"/>
      <c r="W38" s="468">
        <f t="shared" si="14"/>
        <v>0</v>
      </c>
      <c r="X38" s="469"/>
      <c r="Y38" s="341"/>
      <c r="Z38" s="342">
        <f t="shared" si="15"/>
        <v>0</v>
      </c>
      <c r="AA38" s="412"/>
      <c r="AB38" s="413">
        <f t="shared" si="4"/>
        <v>0</v>
      </c>
      <c r="AC38" s="412"/>
      <c r="AD38" s="412"/>
      <c r="AE38" s="412"/>
      <c r="AF38" s="467"/>
      <c r="AG38" s="467"/>
      <c r="AI38" s="414"/>
      <c r="AM38" s="254">
        <f>IF(AND(K38&gt;0,M38=K38),Persönliche_Daten!$AI$5,0)</f>
        <v>0</v>
      </c>
      <c r="AN38" s="254">
        <f t="shared" si="5"/>
        <v>0</v>
      </c>
      <c r="AO38" s="254">
        <f>IF(AND(L38&gt;6,L38&lt;9.01),L38-Persönliche_Daten!$AG$5,0)</f>
        <v>0</v>
      </c>
      <c r="AP38" s="254">
        <f>IF(L38&gt;9,L38-Persönliche_Daten!$AH$5,0)</f>
        <v>0</v>
      </c>
      <c r="AQ38" s="254">
        <f t="shared" si="6"/>
        <v>0</v>
      </c>
      <c r="AR38" s="254">
        <f t="shared" si="7"/>
        <v>0</v>
      </c>
      <c r="AS38" s="254">
        <f>IF(AND(O38&gt;6,O38&lt;9.01),O38-Persönliche_Daten!$AG$5,0)</f>
        <v>0</v>
      </c>
      <c r="AT38" s="254">
        <f>IF(O38&gt;9,O38-Persönliche_Daten!$AH$5,0)</f>
        <v>0</v>
      </c>
      <c r="AU38" s="254">
        <f t="shared" si="8"/>
        <v>0</v>
      </c>
      <c r="AV38" s="254">
        <f t="shared" si="9"/>
        <v>0</v>
      </c>
      <c r="AW38" s="254">
        <f t="shared" si="10"/>
        <v>0</v>
      </c>
    </row>
    <row r="39" spans="2:49" s="254" customFormat="1" ht="21.75" customHeight="1" x14ac:dyDescent="0.25">
      <c r="B39" s="328">
        <f t="shared" si="11"/>
        <v>46169</v>
      </c>
      <c r="C39" s="329">
        <f t="shared" si="12"/>
        <v>4</v>
      </c>
      <c r="D39" s="330">
        <f t="shared" si="13"/>
        <v>46169</v>
      </c>
      <c r="E39" s="263" t="s">
        <v>108</v>
      </c>
      <c r="F39" s="31"/>
      <c r="G39" s="31"/>
      <c r="H39" s="32" t="s">
        <v>108</v>
      </c>
      <c r="I39" s="251"/>
      <c r="J39" s="33"/>
      <c r="K39" s="33"/>
      <c r="L39" s="340">
        <f t="shared" si="0"/>
        <v>0</v>
      </c>
      <c r="M39" s="34"/>
      <c r="N39" s="34"/>
      <c r="O39" s="340">
        <f t="shared" si="1"/>
        <v>0</v>
      </c>
      <c r="P39" s="410"/>
      <c r="Q39" s="473">
        <f>IF(AW39&gt;0,0,IF(D39=Persönliche_Daten!$D$24,Persönliche_Daten!$H$24,IF(D39=Persönliche_Daten!$D$26,Persönliche_Daten!$H$26,IF(C39=2,Persönliche_Daten!$G$12,IF(C39=3,Persönliche_Daten!$H$12,IF(C39=4,Persönliche_Daten!$I$12,IF(C39=5,Persönliche_Daten!$J$12,IF(C39=6,Persönliche_Daten!$K$12))))))+IF(C39=7,Persönliche_Daten!$L$12,IF(C39=1,Persönliche_Daten!$M$12,0))))</f>
        <v>0</v>
      </c>
      <c r="R39" s="474"/>
      <c r="S39" s="475">
        <f t="shared" si="2"/>
        <v>0</v>
      </c>
      <c r="T39" s="474"/>
      <c r="U39" s="468">
        <f t="shared" si="3"/>
        <v>0</v>
      </c>
      <c r="V39" s="472"/>
      <c r="W39" s="468">
        <f t="shared" si="14"/>
        <v>0</v>
      </c>
      <c r="X39" s="469"/>
      <c r="Y39" s="341"/>
      <c r="Z39" s="342">
        <f t="shared" si="15"/>
        <v>0</v>
      </c>
      <c r="AA39" s="412"/>
      <c r="AB39" s="413">
        <f t="shared" si="4"/>
        <v>0</v>
      </c>
      <c r="AC39" s="412"/>
      <c r="AD39" s="412"/>
      <c r="AE39" s="412"/>
      <c r="AF39" s="467"/>
      <c r="AG39" s="467"/>
      <c r="AI39" s="414"/>
      <c r="AM39" s="254">
        <f>IF(AND(K39&gt;0,M39=K39),Persönliche_Daten!$AI$5,0)</f>
        <v>0</v>
      </c>
      <c r="AN39" s="254">
        <f t="shared" si="5"/>
        <v>0</v>
      </c>
      <c r="AO39" s="254">
        <f>IF(AND(L39&gt;6,L39&lt;9.01),L39-Persönliche_Daten!$AG$5,0)</f>
        <v>0</v>
      </c>
      <c r="AP39" s="254">
        <f>IF(L39&gt;9,L39-Persönliche_Daten!$AH$5,0)</f>
        <v>0</v>
      </c>
      <c r="AQ39" s="254">
        <f t="shared" si="6"/>
        <v>0</v>
      </c>
      <c r="AR39" s="254">
        <f t="shared" si="7"/>
        <v>0</v>
      </c>
      <c r="AS39" s="254">
        <f>IF(AND(O39&gt;6,O39&lt;9.01),O39-Persönliche_Daten!$AG$5,0)</f>
        <v>0</v>
      </c>
      <c r="AT39" s="254">
        <f>IF(O39&gt;9,O39-Persönliche_Daten!$AH$5,0)</f>
        <v>0</v>
      </c>
      <c r="AU39" s="254">
        <f t="shared" si="8"/>
        <v>0</v>
      </c>
      <c r="AV39" s="254">
        <f t="shared" si="9"/>
        <v>0</v>
      </c>
      <c r="AW39" s="254">
        <f t="shared" si="10"/>
        <v>0</v>
      </c>
    </row>
    <row r="40" spans="2:49" s="254" customFormat="1" ht="21.75" customHeight="1" x14ac:dyDescent="0.25">
      <c r="B40" s="328">
        <f t="shared" si="11"/>
        <v>46170</v>
      </c>
      <c r="C40" s="329">
        <f t="shared" si="12"/>
        <v>5</v>
      </c>
      <c r="D40" s="330">
        <f t="shared" si="13"/>
        <v>46170</v>
      </c>
      <c r="E40" s="263"/>
      <c r="F40" s="31"/>
      <c r="G40" s="31"/>
      <c r="H40" s="32"/>
      <c r="I40" s="251"/>
      <c r="J40" s="33"/>
      <c r="K40" s="33"/>
      <c r="L40" s="340">
        <f t="shared" si="0"/>
        <v>0</v>
      </c>
      <c r="M40" s="34"/>
      <c r="N40" s="34"/>
      <c r="O40" s="340">
        <f t="shared" si="1"/>
        <v>0</v>
      </c>
      <c r="P40" s="410"/>
      <c r="Q40" s="473">
        <f>IF(AW40&gt;0,0,IF(D40=Persönliche_Daten!$D$24,Persönliche_Daten!$H$24,IF(D40=Persönliche_Daten!$D$26,Persönliche_Daten!$H$26,IF(C40=2,Persönliche_Daten!$G$12,IF(C40=3,Persönliche_Daten!$H$12,IF(C40=4,Persönliche_Daten!$I$12,IF(C40=5,Persönliche_Daten!$J$12,IF(C40=6,Persönliche_Daten!$K$12))))))+IF(C40=7,Persönliche_Daten!$L$12,IF(C40=1,Persönliche_Daten!$M$12,0))))</f>
        <v>0</v>
      </c>
      <c r="R40" s="474"/>
      <c r="S40" s="475">
        <f t="shared" si="2"/>
        <v>0</v>
      </c>
      <c r="T40" s="474"/>
      <c r="U40" s="468">
        <f t="shared" si="3"/>
        <v>0</v>
      </c>
      <c r="V40" s="472"/>
      <c r="W40" s="468">
        <f t="shared" si="14"/>
        <v>0</v>
      </c>
      <c r="X40" s="469"/>
      <c r="Y40" s="341"/>
      <c r="Z40" s="342">
        <f t="shared" si="15"/>
        <v>0</v>
      </c>
      <c r="AA40" s="412"/>
      <c r="AB40" s="413">
        <f t="shared" si="4"/>
        <v>0</v>
      </c>
      <c r="AC40" s="412"/>
      <c r="AD40" s="412"/>
      <c r="AE40" s="412"/>
      <c r="AF40" s="467"/>
      <c r="AG40" s="467"/>
      <c r="AI40" s="414"/>
      <c r="AM40" s="254">
        <f>IF(AND(K40&gt;0,M40=K40),Persönliche_Daten!$AI$5,0)</f>
        <v>0</v>
      </c>
      <c r="AN40" s="254">
        <f t="shared" si="5"/>
        <v>0</v>
      </c>
      <c r="AO40" s="254">
        <f>IF(AND(L40&gt;6,L40&lt;9.01),L40-Persönliche_Daten!$AG$5,0)</f>
        <v>0</v>
      </c>
      <c r="AP40" s="254">
        <f>IF(L40&gt;9,L40-Persönliche_Daten!$AH$5,0)</f>
        <v>0</v>
      </c>
      <c r="AQ40" s="254">
        <f t="shared" si="6"/>
        <v>0</v>
      </c>
      <c r="AR40" s="254">
        <f t="shared" si="7"/>
        <v>0</v>
      </c>
      <c r="AS40" s="254">
        <f>IF(AND(O40&gt;6,O40&lt;9.01),O40-Persönliche_Daten!$AG$5,0)</f>
        <v>0</v>
      </c>
      <c r="AT40" s="254">
        <f>IF(O40&gt;9,O40-Persönliche_Daten!$AH$5,0)</f>
        <v>0</v>
      </c>
      <c r="AU40" s="254">
        <f t="shared" si="8"/>
        <v>0</v>
      </c>
      <c r="AV40" s="254">
        <f t="shared" si="9"/>
        <v>0</v>
      </c>
      <c r="AW40" s="254">
        <f t="shared" si="10"/>
        <v>0</v>
      </c>
    </row>
    <row r="41" spans="2:49" s="254" customFormat="1" ht="21.75" customHeight="1" x14ac:dyDescent="0.25">
      <c r="B41" s="328">
        <f t="shared" si="11"/>
        <v>46171</v>
      </c>
      <c r="C41" s="329">
        <f t="shared" si="12"/>
        <v>6</v>
      </c>
      <c r="D41" s="330">
        <f t="shared" si="13"/>
        <v>46171</v>
      </c>
      <c r="E41" s="263"/>
      <c r="F41" s="31"/>
      <c r="G41" s="31"/>
      <c r="H41" s="32"/>
      <c r="I41" s="251"/>
      <c r="J41" s="33"/>
      <c r="K41" s="33"/>
      <c r="L41" s="340">
        <f t="shared" si="0"/>
        <v>0</v>
      </c>
      <c r="M41" s="34"/>
      <c r="N41" s="34"/>
      <c r="O41" s="340">
        <f t="shared" si="1"/>
        <v>0</v>
      </c>
      <c r="P41" s="410"/>
      <c r="Q41" s="473">
        <f>IF(AW41&gt;0,0,IF(D41=Persönliche_Daten!$D$24,Persönliche_Daten!$H$24,IF(D41=Persönliche_Daten!$D$26,Persönliche_Daten!$H$26,IF(C41=2,Persönliche_Daten!$G$12,IF(C41=3,Persönliche_Daten!$H$12,IF(C41=4,Persönliche_Daten!$I$12,IF(C41=5,Persönliche_Daten!$J$12,IF(C41=6,Persönliche_Daten!$K$12))))))+IF(C41=7,Persönliche_Daten!$L$12,IF(C41=1,Persönliche_Daten!$M$12,0))))</f>
        <v>0</v>
      </c>
      <c r="R41" s="474"/>
      <c r="S41" s="475">
        <f t="shared" si="2"/>
        <v>0</v>
      </c>
      <c r="T41" s="474"/>
      <c r="U41" s="468">
        <f t="shared" si="3"/>
        <v>0</v>
      </c>
      <c r="V41" s="472"/>
      <c r="W41" s="468">
        <f t="shared" si="14"/>
        <v>0</v>
      </c>
      <c r="X41" s="469"/>
      <c r="Y41" s="341"/>
      <c r="Z41" s="342">
        <f t="shared" si="15"/>
        <v>0</v>
      </c>
      <c r="AA41" s="412"/>
      <c r="AB41" s="413">
        <f t="shared" si="4"/>
        <v>0</v>
      </c>
      <c r="AC41" s="412"/>
      <c r="AD41" s="412"/>
      <c r="AE41" s="412"/>
      <c r="AF41" s="467"/>
      <c r="AG41" s="467"/>
      <c r="AI41" s="414"/>
      <c r="AM41" s="254">
        <f>IF(AND(K41&gt;0,M41=K41),Persönliche_Daten!$AI$5,0)</f>
        <v>0</v>
      </c>
      <c r="AN41" s="254">
        <f t="shared" si="5"/>
        <v>0</v>
      </c>
      <c r="AO41" s="254">
        <f>IF(AND(L41&gt;6,L41&lt;9.01),L41-Persönliche_Daten!$AG$5,0)</f>
        <v>0</v>
      </c>
      <c r="AP41" s="254">
        <f>IF(L41&gt;9,L41-Persönliche_Daten!$AH$5,0)</f>
        <v>0</v>
      </c>
      <c r="AQ41" s="254">
        <f t="shared" si="6"/>
        <v>0</v>
      </c>
      <c r="AR41" s="254">
        <f t="shared" si="7"/>
        <v>0</v>
      </c>
      <c r="AS41" s="254">
        <f>IF(AND(O41&gt;6,O41&lt;9.01),O41-Persönliche_Daten!$AG$5,0)</f>
        <v>0</v>
      </c>
      <c r="AT41" s="254">
        <f>IF(O41&gt;9,O41-Persönliche_Daten!$AH$5,0)</f>
        <v>0</v>
      </c>
      <c r="AU41" s="254">
        <f t="shared" si="8"/>
        <v>0</v>
      </c>
      <c r="AV41" s="254">
        <f t="shared" si="9"/>
        <v>0</v>
      </c>
      <c r="AW41" s="254">
        <f t="shared" si="10"/>
        <v>0</v>
      </c>
    </row>
    <row r="42" spans="2:49" s="254" customFormat="1" ht="21.75" customHeight="1" x14ac:dyDescent="0.25">
      <c r="B42" s="328">
        <f t="shared" si="11"/>
        <v>46172</v>
      </c>
      <c r="C42" s="329">
        <f t="shared" si="12"/>
        <v>7</v>
      </c>
      <c r="D42" s="330">
        <f t="shared" si="13"/>
        <v>46172</v>
      </c>
      <c r="E42" s="263"/>
      <c r="F42" s="31"/>
      <c r="G42" s="31"/>
      <c r="H42" s="32"/>
      <c r="I42" s="251"/>
      <c r="J42" s="33"/>
      <c r="K42" s="33"/>
      <c r="L42" s="340">
        <f t="shared" si="0"/>
        <v>0</v>
      </c>
      <c r="M42" s="34"/>
      <c r="N42" s="34"/>
      <c r="O42" s="340">
        <f t="shared" si="1"/>
        <v>0</v>
      </c>
      <c r="P42" s="410"/>
      <c r="Q42" s="473">
        <f>IF(AW42&gt;0,0,IF(D42=Persönliche_Daten!$D$24,Persönliche_Daten!$H$24,IF(D42=Persönliche_Daten!$D$26,Persönliche_Daten!$H$26,IF(C42=2,Persönliche_Daten!$G$12,IF(C42=3,Persönliche_Daten!$H$12,IF(C42=4,Persönliche_Daten!$I$12,IF(C42=5,Persönliche_Daten!$J$12,IF(C42=6,Persönliche_Daten!$K$12))))))+IF(C42=7,Persönliche_Daten!$L$12,IF(C42=1,Persönliche_Daten!$M$12,0))))</f>
        <v>0</v>
      </c>
      <c r="R42" s="474"/>
      <c r="S42" s="475">
        <f t="shared" si="2"/>
        <v>0</v>
      </c>
      <c r="T42" s="474"/>
      <c r="U42" s="468">
        <f t="shared" si="3"/>
        <v>0</v>
      </c>
      <c r="V42" s="472"/>
      <c r="W42" s="468">
        <f t="shared" si="14"/>
        <v>0</v>
      </c>
      <c r="X42" s="469"/>
      <c r="Y42" s="341"/>
      <c r="Z42" s="342">
        <f t="shared" si="15"/>
        <v>0</v>
      </c>
      <c r="AA42" s="412"/>
      <c r="AB42" s="413">
        <f t="shared" si="4"/>
        <v>0</v>
      </c>
      <c r="AC42" s="412"/>
      <c r="AD42" s="412"/>
      <c r="AE42" s="412"/>
      <c r="AF42" s="467"/>
      <c r="AG42" s="467"/>
      <c r="AI42" s="414"/>
      <c r="AM42" s="254">
        <f>IF(AND(K42&gt;0,M42=K42),Persönliche_Daten!$AI$5,0)</f>
        <v>0</v>
      </c>
      <c r="AN42" s="254">
        <f t="shared" si="5"/>
        <v>0</v>
      </c>
      <c r="AO42" s="254">
        <f>IF(AND(L42&gt;6,L42&lt;9.01),L42-Persönliche_Daten!$AG$5,0)</f>
        <v>0</v>
      </c>
      <c r="AP42" s="254">
        <f>IF(L42&gt;9,L42-Persönliche_Daten!$AH$5,0)</f>
        <v>0</v>
      </c>
      <c r="AQ42" s="254">
        <f t="shared" si="6"/>
        <v>0</v>
      </c>
      <c r="AR42" s="254">
        <f t="shared" si="7"/>
        <v>0</v>
      </c>
      <c r="AS42" s="254">
        <f>IF(AND(O42&gt;6,O42&lt;9.01),O42-Persönliche_Daten!$AG$5,0)</f>
        <v>0</v>
      </c>
      <c r="AT42" s="254">
        <f>IF(O42&gt;9,O42-Persönliche_Daten!$AH$5,0)</f>
        <v>0</v>
      </c>
      <c r="AU42" s="254">
        <f t="shared" si="8"/>
        <v>0</v>
      </c>
      <c r="AV42" s="254">
        <f t="shared" si="9"/>
        <v>0</v>
      </c>
      <c r="AW42" s="254">
        <f t="shared" si="10"/>
        <v>0</v>
      </c>
    </row>
    <row r="43" spans="2:49" s="254" customFormat="1" ht="21.75" customHeight="1" x14ac:dyDescent="0.25">
      <c r="B43" s="331">
        <f t="shared" si="11"/>
        <v>46173</v>
      </c>
      <c r="C43" s="332">
        <f t="shared" si="12"/>
        <v>1</v>
      </c>
      <c r="D43" s="333">
        <f t="shared" si="13"/>
        <v>46173</v>
      </c>
      <c r="E43" s="263"/>
      <c r="F43" s="31"/>
      <c r="G43" s="31"/>
      <c r="H43" s="32"/>
      <c r="I43" s="251"/>
      <c r="J43" s="33"/>
      <c r="K43" s="33"/>
      <c r="L43" s="340">
        <f t="shared" si="0"/>
        <v>0</v>
      </c>
      <c r="M43" s="34"/>
      <c r="N43" s="34"/>
      <c r="O43" s="340">
        <f t="shared" si="1"/>
        <v>0</v>
      </c>
      <c r="P43" s="410"/>
      <c r="Q43" s="473">
        <f>IF(AW43&gt;0,0,IF(D43=Persönliche_Daten!$D$24,Persönliche_Daten!$H$24,IF(D43=Persönliche_Daten!$D$26,Persönliche_Daten!$H$26,IF(C43=2,Persönliche_Daten!$G$12,IF(C43=3,Persönliche_Daten!$H$12,IF(C43=4,Persönliche_Daten!$I$12,IF(C43=5,Persönliche_Daten!$J$12,IF(C43=6,Persönliche_Daten!$K$12))))))+IF(C43=7,Persönliche_Daten!$L$12,IF(C43=1,Persönliche_Daten!$M$12,0))))</f>
        <v>0</v>
      </c>
      <c r="R43" s="474"/>
      <c r="S43" s="475">
        <f t="shared" si="2"/>
        <v>0</v>
      </c>
      <c r="T43" s="474"/>
      <c r="U43" s="468">
        <f t="shared" si="3"/>
        <v>0</v>
      </c>
      <c r="V43" s="472"/>
      <c r="W43" s="468">
        <f t="shared" si="14"/>
        <v>0</v>
      </c>
      <c r="X43" s="469"/>
      <c r="Y43" s="341"/>
      <c r="Z43" s="342">
        <f t="shared" si="15"/>
        <v>0</v>
      </c>
      <c r="AA43" s="412"/>
      <c r="AB43" s="415">
        <f t="shared" si="4"/>
        <v>0</v>
      </c>
      <c r="AC43" s="412"/>
      <c r="AD43" s="412"/>
      <c r="AE43" s="412"/>
      <c r="AF43" s="467"/>
      <c r="AG43" s="467"/>
      <c r="AI43" s="414"/>
      <c r="AK43" s="416"/>
      <c r="AM43" s="254">
        <f>IF(AND(K43&gt;0,M43=K43),Persönliche_Daten!$AI$5,0)</f>
        <v>0</v>
      </c>
      <c r="AN43" s="254">
        <f t="shared" si="5"/>
        <v>0</v>
      </c>
      <c r="AO43" s="254">
        <f>IF(AND(L43&gt;6,L43&lt;9.01),L43-Persönliche_Daten!$AG$5,0)</f>
        <v>0</v>
      </c>
      <c r="AP43" s="254">
        <f>IF(L43&gt;9,L43-Persönliche_Daten!$AH$5,0)</f>
        <v>0</v>
      </c>
      <c r="AQ43" s="254">
        <f t="shared" si="6"/>
        <v>0</v>
      </c>
      <c r="AR43" s="254">
        <f t="shared" si="7"/>
        <v>0</v>
      </c>
      <c r="AS43" s="254">
        <f>IF(AND(O43&gt;6,O43&lt;9.01),O43-Persönliche_Daten!$AG$5,0)</f>
        <v>0</v>
      </c>
      <c r="AT43" s="254">
        <f>IF(O43&gt;9,O43-Persönliche_Daten!$AH$5,0)</f>
        <v>0</v>
      </c>
      <c r="AU43" s="254">
        <f t="shared" si="8"/>
        <v>0</v>
      </c>
      <c r="AV43" s="254">
        <f t="shared" si="9"/>
        <v>0</v>
      </c>
      <c r="AW43" s="254">
        <f t="shared" si="10"/>
        <v>0</v>
      </c>
    </row>
    <row r="44" spans="2:49" s="254"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350"/>
      <c r="Z44" s="352"/>
      <c r="AA44" s="256"/>
      <c r="AB44" s="257">
        <f>SUM(AB13:AB43)</f>
        <v>0</v>
      </c>
      <c r="AC44" s="256"/>
      <c r="AD44" s="256"/>
      <c r="AE44" s="256"/>
      <c r="AF44" s="467"/>
      <c r="AG44" s="467"/>
    </row>
    <row r="45" spans="2:49" s="254"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350"/>
      <c r="Z45" s="352"/>
      <c r="AA45" s="256"/>
      <c r="AB45" s="258"/>
      <c r="AC45" s="256"/>
      <c r="AD45" s="256"/>
      <c r="AE45" s="256"/>
      <c r="AF45" s="253"/>
      <c r="AG45" s="253"/>
    </row>
    <row r="46" spans="2:49" s="254"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348"/>
      <c r="Z46" s="358"/>
      <c r="AA46" s="255"/>
      <c r="AB46" s="259"/>
      <c r="AC46" s="255"/>
      <c r="AD46" s="255"/>
      <c r="AE46" s="255"/>
      <c r="AF46" s="255"/>
      <c r="AG46" s="255"/>
      <c r="AK46" s="260">
        <f>AJ46-AJ46-AJ46</f>
        <v>0</v>
      </c>
      <c r="AL46" s="487"/>
      <c r="AM46" s="487"/>
    </row>
    <row r="47" spans="2:49" s="254"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496"/>
      <c r="X47" s="497"/>
      <c r="Y47" s="239"/>
      <c r="Z47" s="361"/>
      <c r="AA47" s="239"/>
      <c r="AB47" s="417"/>
      <c r="AC47" s="239"/>
      <c r="AD47" s="239"/>
      <c r="AE47" s="239"/>
      <c r="AF47" s="239"/>
      <c r="AG47" s="239"/>
      <c r="AK47" s="418"/>
    </row>
    <row r="48" spans="2:49" s="254"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31</v>
      </c>
      <c r="U48" s="324"/>
      <c r="V48" s="324"/>
      <c r="W48" s="488">
        <f>April!W49</f>
        <v>0</v>
      </c>
      <c r="X48" s="489"/>
      <c r="Y48" s="324"/>
      <c r="Z48" s="361"/>
      <c r="AA48" s="239"/>
      <c r="AB48" s="417"/>
      <c r="AC48" s="239"/>
      <c r="AD48" s="239"/>
      <c r="AE48" s="239"/>
      <c r="AF48" s="239"/>
      <c r="AG48" s="239"/>
    </row>
    <row r="49" spans="2:39" s="254"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324"/>
      <c r="Z49" s="361"/>
      <c r="AA49" s="239"/>
      <c r="AB49" s="417"/>
      <c r="AC49" s="239"/>
      <c r="AD49" s="239"/>
      <c r="AE49" s="239"/>
      <c r="AF49" s="239"/>
      <c r="AG49" s="239"/>
      <c r="AJ49" s="412">
        <f>ROUNDDOWN(W49,0)</f>
        <v>0</v>
      </c>
      <c r="AK49" s="412">
        <f>ROUND(W49-AJ49,2)</f>
        <v>0</v>
      </c>
      <c r="AL49" s="419">
        <f>ROUND(AK49*60,0)</f>
        <v>0</v>
      </c>
      <c r="AM49" s="254" t="str">
        <f>AJ49&amp;" "&amp;"Std."&amp;" "&amp;AL49&amp;" "&amp;"Min."</f>
        <v>0 Std. 0 Min.</v>
      </c>
    </row>
    <row r="50" spans="2:39" s="254"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324"/>
      <c r="Z50" s="361"/>
      <c r="AA50" s="239"/>
      <c r="AB50" s="417"/>
      <c r="AC50" s="239"/>
      <c r="AD50" s="239"/>
      <c r="AE50" s="239"/>
      <c r="AF50" s="239"/>
      <c r="AG50" s="239"/>
    </row>
    <row r="51" spans="2:39" s="254"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324"/>
      <c r="Z51" s="361"/>
      <c r="AA51" s="239"/>
      <c r="AB51" s="417"/>
      <c r="AC51" s="239"/>
      <c r="AD51" s="239"/>
      <c r="AE51" s="239"/>
      <c r="AF51" s="239"/>
      <c r="AG51" s="239"/>
    </row>
    <row r="52" spans="2:39"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282"/>
      <c r="Z52" s="366"/>
      <c r="AA52" s="223"/>
      <c r="AB52" s="246"/>
      <c r="AC52" s="223"/>
      <c r="AD52" s="223"/>
      <c r="AE52" s="223"/>
      <c r="AF52" s="236"/>
      <c r="AG52" s="236"/>
    </row>
    <row r="53" spans="2:39"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282"/>
      <c r="Z53" s="366"/>
      <c r="AA53" s="223"/>
      <c r="AB53" s="246"/>
      <c r="AC53" s="223"/>
      <c r="AD53" s="223"/>
      <c r="AE53" s="223"/>
      <c r="AF53" s="236"/>
      <c r="AG53" s="236"/>
    </row>
    <row r="54" spans="2:39" x14ac:dyDescent="0.25">
      <c r="B54" s="276"/>
      <c r="C54" s="276"/>
      <c r="D54" s="276"/>
      <c r="E54" s="276"/>
      <c r="F54" s="276"/>
      <c r="G54" s="276"/>
      <c r="H54" s="276"/>
      <c r="I54" s="276"/>
      <c r="J54" s="276"/>
      <c r="K54" s="276"/>
      <c r="L54" s="276"/>
      <c r="M54" s="276"/>
      <c r="N54" s="276"/>
      <c r="O54" s="276"/>
      <c r="P54" s="276"/>
      <c r="Q54" s="277"/>
      <c r="R54" s="277"/>
      <c r="S54" s="276"/>
      <c r="T54" s="276"/>
      <c r="U54" s="276"/>
      <c r="V54" s="276"/>
      <c r="W54" s="276"/>
      <c r="X54" s="276"/>
      <c r="Y54" s="276"/>
      <c r="Z54" s="370"/>
    </row>
    <row r="55" spans="2:39" x14ac:dyDescent="0.25">
      <c r="B55" s="276"/>
      <c r="C55" s="276"/>
      <c r="D55" s="276"/>
      <c r="E55" s="276"/>
      <c r="F55" s="276"/>
      <c r="G55" s="276"/>
      <c r="H55" s="276"/>
      <c r="I55" s="276"/>
      <c r="J55" s="276"/>
      <c r="K55" s="276"/>
      <c r="L55" s="276"/>
      <c r="M55" s="276"/>
      <c r="N55" s="276"/>
      <c r="O55" s="276"/>
      <c r="P55" s="276"/>
      <c r="Q55" s="277"/>
      <c r="R55" s="277"/>
      <c r="S55" s="276"/>
      <c r="T55" s="276"/>
      <c r="U55" s="276"/>
      <c r="V55" s="276"/>
      <c r="W55" s="276"/>
      <c r="X55" s="276"/>
      <c r="Y55" s="276"/>
      <c r="Z55" s="370"/>
    </row>
  </sheetData>
  <mergeCells count="178">
    <mergeCell ref="AL46:AM46"/>
    <mergeCell ref="W48:X48"/>
    <mergeCell ref="W49:X49"/>
    <mergeCell ref="K46:L46"/>
    <mergeCell ref="N46:O46"/>
    <mergeCell ref="S46:T46"/>
    <mergeCell ref="W46:X46"/>
    <mergeCell ref="W47:X47"/>
    <mergeCell ref="U44:V44"/>
    <mergeCell ref="W44:X44"/>
    <mergeCell ref="AF44:AG44"/>
    <mergeCell ref="K44:L44"/>
    <mergeCell ref="N44:O44"/>
    <mergeCell ref="Q44:R44"/>
    <mergeCell ref="S44:T44"/>
    <mergeCell ref="Q41:R41"/>
    <mergeCell ref="Q38:R38"/>
    <mergeCell ref="Q39:R39"/>
    <mergeCell ref="S39:T39"/>
    <mergeCell ref="S38:T38"/>
    <mergeCell ref="U38:V38"/>
    <mergeCell ref="U39:V39"/>
    <mergeCell ref="Q42:R42"/>
    <mergeCell ref="Q43:R43"/>
    <mergeCell ref="S41:T41"/>
    <mergeCell ref="U41:V41"/>
    <mergeCell ref="S42:T42"/>
    <mergeCell ref="U42:V42"/>
    <mergeCell ref="U43:V43"/>
    <mergeCell ref="U40:V40"/>
    <mergeCell ref="Q40:R40"/>
    <mergeCell ref="AF41:AG41"/>
    <mergeCell ref="S40:T40"/>
    <mergeCell ref="S43:T43"/>
    <mergeCell ref="AF42:AG42"/>
    <mergeCell ref="W41:X41"/>
    <mergeCell ref="W42:X42"/>
    <mergeCell ref="W43:X43"/>
    <mergeCell ref="AF43:AG43"/>
    <mergeCell ref="W38:X38"/>
    <mergeCell ref="AF38:AG38"/>
    <mergeCell ref="AF39:AG39"/>
    <mergeCell ref="AF40:AG40"/>
    <mergeCell ref="W39:X39"/>
    <mergeCell ref="W40:X40"/>
    <mergeCell ref="W36:X36"/>
    <mergeCell ref="W37:X37"/>
    <mergeCell ref="W33:X33"/>
    <mergeCell ref="W30:X30"/>
    <mergeCell ref="S30:T30"/>
    <mergeCell ref="S31:T31"/>
    <mergeCell ref="U30:V30"/>
    <mergeCell ref="U31:V31"/>
    <mergeCell ref="AF34:AG34"/>
    <mergeCell ref="W34:X34"/>
    <mergeCell ref="S34:T34"/>
    <mergeCell ref="S35:T35"/>
    <mergeCell ref="U34:V34"/>
    <mergeCell ref="U35:V35"/>
    <mergeCell ref="AF35:AG35"/>
    <mergeCell ref="AF36:AG36"/>
    <mergeCell ref="AF37:AG37"/>
    <mergeCell ref="S36:T36"/>
    <mergeCell ref="Q36:R36"/>
    <mergeCell ref="Q37:R37"/>
    <mergeCell ref="Q34:R34"/>
    <mergeCell ref="Q35:R35"/>
    <mergeCell ref="Q30:R30"/>
    <mergeCell ref="Q31:R31"/>
    <mergeCell ref="AF29:AG29"/>
    <mergeCell ref="AF30:AG30"/>
    <mergeCell ref="W29:X29"/>
    <mergeCell ref="Q32:R32"/>
    <mergeCell ref="Q33:R33"/>
    <mergeCell ref="AF31:AG31"/>
    <mergeCell ref="AF32:AG32"/>
    <mergeCell ref="W32:X32"/>
    <mergeCell ref="S32:T32"/>
    <mergeCell ref="S33:T33"/>
    <mergeCell ref="U32:V32"/>
    <mergeCell ref="U33:V33"/>
    <mergeCell ref="W31:X31"/>
    <mergeCell ref="AF33:AG33"/>
    <mergeCell ref="S37:T37"/>
    <mergeCell ref="U36:V36"/>
    <mergeCell ref="U37:V37"/>
    <mergeCell ref="W35:X35"/>
    <mergeCell ref="Q28:R28"/>
    <mergeCell ref="Q29:R29"/>
    <mergeCell ref="AF27:AG27"/>
    <mergeCell ref="AF28:AG28"/>
    <mergeCell ref="W27:X27"/>
    <mergeCell ref="W28:X28"/>
    <mergeCell ref="S28:T28"/>
    <mergeCell ref="S29:T29"/>
    <mergeCell ref="U28:V28"/>
    <mergeCell ref="U29:V29"/>
    <mergeCell ref="Q26:R26"/>
    <mergeCell ref="Q27:R27"/>
    <mergeCell ref="AF25:AG25"/>
    <mergeCell ref="AF26:AG26"/>
    <mergeCell ref="W25:X25"/>
    <mergeCell ref="W26:X26"/>
    <mergeCell ref="S26:T26"/>
    <mergeCell ref="S27:T27"/>
    <mergeCell ref="U26:V26"/>
    <mergeCell ref="U27:V27"/>
    <mergeCell ref="Q24:R24"/>
    <mergeCell ref="Q25:R25"/>
    <mergeCell ref="AF23:AG23"/>
    <mergeCell ref="AF24:AG24"/>
    <mergeCell ref="W23:X23"/>
    <mergeCell ref="W24:X24"/>
    <mergeCell ref="S24:T24"/>
    <mergeCell ref="S25:T25"/>
    <mergeCell ref="U24:V24"/>
    <mergeCell ref="U25:V25"/>
    <mergeCell ref="S21:T21"/>
    <mergeCell ref="U20:V20"/>
    <mergeCell ref="U21:V21"/>
    <mergeCell ref="Q22:R22"/>
    <mergeCell ref="Q23:R23"/>
    <mergeCell ref="AF21:AG21"/>
    <mergeCell ref="AF22:AG22"/>
    <mergeCell ref="W21:X21"/>
    <mergeCell ref="W22:X22"/>
    <mergeCell ref="S22:T22"/>
    <mergeCell ref="S23:T23"/>
    <mergeCell ref="U22:V22"/>
    <mergeCell ref="U23:V23"/>
    <mergeCell ref="S19:T19"/>
    <mergeCell ref="U18:V18"/>
    <mergeCell ref="U19:V19"/>
    <mergeCell ref="Q20:R20"/>
    <mergeCell ref="Q21:R21"/>
    <mergeCell ref="AF20:AG20"/>
    <mergeCell ref="AF13:AG13"/>
    <mergeCell ref="AF14:AG14"/>
    <mergeCell ref="W13:X13"/>
    <mergeCell ref="W14:X14"/>
    <mergeCell ref="AF17:AG17"/>
    <mergeCell ref="W17:X17"/>
    <mergeCell ref="Q16:R16"/>
    <mergeCell ref="Q17:R17"/>
    <mergeCell ref="AF19:AG19"/>
    <mergeCell ref="W19:X19"/>
    <mergeCell ref="AF15:AG15"/>
    <mergeCell ref="AF16:AG16"/>
    <mergeCell ref="W15:X15"/>
    <mergeCell ref="W16:X16"/>
    <mergeCell ref="S16:T16"/>
    <mergeCell ref="S17:T17"/>
    <mergeCell ref="W20:X20"/>
    <mergeCell ref="S20:T20"/>
    <mergeCell ref="U16:V16"/>
    <mergeCell ref="U17:V17"/>
    <mergeCell ref="Q18:R18"/>
    <mergeCell ref="Q19:R19"/>
    <mergeCell ref="AF18:AG18"/>
    <mergeCell ref="H5:L5"/>
    <mergeCell ref="M5:O5"/>
    <mergeCell ref="H6:L6"/>
    <mergeCell ref="H7:L7"/>
    <mergeCell ref="W11:X11"/>
    <mergeCell ref="S13:T13"/>
    <mergeCell ref="S14:T14"/>
    <mergeCell ref="S15:T15"/>
    <mergeCell ref="U13:V13"/>
    <mergeCell ref="U14:V14"/>
    <mergeCell ref="U15:V15"/>
    <mergeCell ref="H8:L8"/>
    <mergeCell ref="Q11:R11"/>
    <mergeCell ref="U11:V11"/>
    <mergeCell ref="Q13:R13"/>
    <mergeCell ref="Q14:R14"/>
    <mergeCell ref="Q15:R15"/>
    <mergeCell ref="W18:X18"/>
    <mergeCell ref="S18:T18"/>
  </mergeCells>
  <conditionalFormatting sqref="B13:B43">
    <cfRule type="expression" dxfId="65" priority="1" stopIfTrue="1">
      <formula>WEEKDAY(C13)=7</formula>
    </cfRule>
    <cfRule type="expression" dxfId="64" priority="2" stopIfTrue="1">
      <formula>WEEKDAY(C13)=1</formula>
    </cfRule>
  </conditionalFormatting>
  <conditionalFormatting sqref="C13:C43">
    <cfRule type="expression" dxfId="63" priority="3" stopIfTrue="1">
      <formula>WEEKDAY(C13)=7</formula>
    </cfRule>
    <cfRule type="expression" dxfId="62" priority="4" stopIfTrue="1">
      <formula>WEEKDAY(C13)=1</formula>
    </cfRule>
  </conditionalFormatting>
  <conditionalFormatting sqref="D13:D43">
    <cfRule type="expression" dxfId="61" priority="5" stopIfTrue="1">
      <formula>WEEKDAY(C13)=7</formula>
    </cfRule>
    <cfRule type="expression" dxfId="60" priority="6" stopIfTrue="1">
      <formula>WEEKDAY(C13)=1</formula>
    </cfRule>
  </conditionalFormatting>
  <conditionalFormatting sqref="U13:U43 W13:W43 S13:S43 E13:Q43">
    <cfRule type="expression" dxfId="59" priority="7" stopIfTrue="1">
      <formula>WEEKDAY($C13)=7</formula>
    </cfRule>
    <cfRule type="expression" dxfId="58" priority="8" stopIfTrue="1">
      <formula>WEEKDAY($C13)=1</formula>
    </cfRule>
  </conditionalFormatting>
  <pageMargins left="0" right="0" top="0" bottom="0" header="0" footer="0"/>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W54"/>
  <sheetViews>
    <sheetView showGridLines="0" showRowColHeaders="0" showZeros="0" topLeftCell="B1" zoomScale="85" zoomScaleNormal="85" workbookViewId="0">
      <pane ySplit="12" topLeftCell="A13" activePane="bottomLeft" state="frozen"/>
      <selection activeCell="D8" sqref="D8"/>
      <selection pane="bottomLeft" activeCell="H21" sqref="H21"/>
    </sheetView>
  </sheetViews>
  <sheetFormatPr baseColWidth="10" defaultColWidth="11.453125" defaultRowHeight="12.5" x14ac:dyDescent="0.25"/>
  <cols>
    <col min="1" max="1" width="1.26953125" style="216" hidden="1" customWidth="1"/>
    <col min="2" max="2" width="3.26953125" style="216" customWidth="1"/>
    <col min="3" max="3" width="1.26953125" style="216" customWidth="1"/>
    <col min="4" max="4" width="3.81640625" style="216" customWidth="1"/>
    <col min="5" max="7" width="3.7265625" style="216" customWidth="1"/>
    <col min="8" max="8" width="100.54296875" style="216" customWidth="1"/>
    <col min="9" max="9" width="1.7265625" style="216" customWidth="1"/>
    <col min="10" max="10" width="6" style="216" customWidth="1"/>
    <col min="11" max="12" width="6.26953125" style="216" customWidth="1"/>
    <col min="13" max="14" width="8.7265625" style="216" customWidth="1"/>
    <col min="15" max="15" width="6.26953125" style="216" customWidth="1"/>
    <col min="16" max="16" width="1.7265625" style="216" customWidth="1"/>
    <col min="17" max="17" width="3.453125" style="222" customWidth="1"/>
    <col min="18" max="18" width="4.1796875" style="222" customWidth="1"/>
    <col min="19" max="24" width="4.1796875" style="216" customWidth="1"/>
    <col min="25" max="25" width="0.81640625" style="216" customWidth="1"/>
    <col min="26" max="26" width="8" style="261" customWidth="1"/>
    <col min="27" max="27" width="4.26953125" style="216" hidden="1" customWidth="1"/>
    <col min="28" max="28" width="5.7265625" style="262" hidden="1" customWidth="1"/>
    <col min="29" max="31" width="3.453125" style="216" hidden="1" customWidth="1"/>
    <col min="32" max="33" width="3.453125" style="222" hidden="1" customWidth="1"/>
    <col min="34" max="34" width="3.1796875" style="216" hidden="1" customWidth="1"/>
    <col min="35" max="35" width="8.26953125" style="216" hidden="1" customWidth="1"/>
    <col min="36" max="47" width="11.453125" style="216" hidden="1" customWidth="1"/>
    <col min="48" max="48" width="11.54296875" style="216" hidden="1" customWidth="1"/>
    <col min="49" max="49" width="11.453125" style="216" hidden="1" customWidth="1"/>
    <col min="50" max="50" width="11.54296875" style="216" customWidth="1"/>
    <col min="51" max="16384" width="11.453125" style="216"/>
  </cols>
  <sheetData>
    <row r="1" spans="2:49" ht="6" customHeight="1" x14ac:dyDescent="0.25">
      <c r="B1" s="312"/>
      <c r="C1" s="286"/>
      <c r="D1" s="286"/>
      <c r="E1" s="286"/>
      <c r="F1" s="286"/>
      <c r="G1" s="286"/>
      <c r="H1" s="286"/>
      <c r="I1" s="286"/>
      <c r="J1" s="286"/>
      <c r="K1" s="286"/>
      <c r="L1" s="286"/>
      <c r="M1" s="286"/>
      <c r="N1" s="286"/>
      <c r="O1" s="286"/>
      <c r="P1" s="286"/>
      <c r="Q1" s="313"/>
      <c r="R1" s="313"/>
      <c r="S1" s="286"/>
      <c r="T1" s="286"/>
      <c r="U1" s="286"/>
      <c r="V1" s="286"/>
      <c r="W1" s="286"/>
      <c r="X1" s="411"/>
      <c r="Y1" s="379"/>
      <c r="Z1" s="380"/>
      <c r="AA1" s="212"/>
      <c r="AB1" s="214"/>
      <c r="AC1" s="212"/>
      <c r="AD1" s="212"/>
      <c r="AE1" s="212"/>
      <c r="AF1" s="215"/>
      <c r="AG1" s="215"/>
    </row>
    <row r="2" spans="2:49" ht="17.25" customHeight="1" x14ac:dyDescent="0.4">
      <c r="B2" s="264" t="s">
        <v>23</v>
      </c>
      <c r="C2" s="265"/>
      <c r="D2" s="266"/>
      <c r="E2" s="266"/>
      <c r="F2" s="266"/>
      <c r="G2" s="266"/>
      <c r="H2" s="266"/>
      <c r="I2" s="266"/>
      <c r="J2" s="266"/>
      <c r="K2" s="266"/>
      <c r="L2" s="266"/>
      <c r="M2" s="266"/>
      <c r="N2" s="266"/>
      <c r="O2" s="266"/>
      <c r="P2" s="267"/>
      <c r="Q2" s="268" t="str">
        <f>Persönliche_Daten!F13&amp;" "&amp;Persönliche_Daten!F2</f>
        <v>Juni 2026</v>
      </c>
      <c r="R2" s="269"/>
      <c r="S2" s="270"/>
      <c r="T2" s="270"/>
      <c r="U2" s="270"/>
      <c r="V2" s="270"/>
      <c r="W2" s="270"/>
      <c r="X2" s="271"/>
      <c r="Y2" s="374"/>
      <c r="Z2" s="375"/>
      <c r="AA2" s="217"/>
      <c r="AB2" s="219"/>
      <c r="AC2" s="220"/>
      <c r="AD2" s="220"/>
      <c r="AE2" s="220"/>
      <c r="AF2" s="221"/>
      <c r="AG2" s="221"/>
    </row>
    <row r="3" spans="2:49" ht="6.75" customHeight="1" x14ac:dyDescent="0.25">
      <c r="B3" s="272"/>
      <c r="C3" s="273"/>
      <c r="D3" s="273"/>
      <c r="E3" s="273"/>
      <c r="F3" s="273"/>
      <c r="G3" s="273"/>
      <c r="H3" s="273"/>
      <c r="I3" s="273"/>
      <c r="J3" s="273"/>
      <c r="K3" s="273"/>
      <c r="L3" s="273"/>
      <c r="M3" s="273"/>
      <c r="N3" s="273"/>
      <c r="O3" s="273"/>
      <c r="P3" s="273"/>
      <c r="Q3" s="274"/>
      <c r="R3" s="274"/>
      <c r="S3" s="273"/>
      <c r="T3" s="273"/>
      <c r="U3" s="273"/>
      <c r="V3" s="273"/>
      <c r="W3" s="273"/>
      <c r="X3" s="275"/>
      <c r="Y3" s="379"/>
      <c r="Z3" s="380"/>
      <c r="AA3" s="212"/>
      <c r="AB3" s="214"/>
      <c r="AC3" s="212"/>
      <c r="AD3" s="212"/>
      <c r="AE3" s="212"/>
      <c r="AF3" s="215"/>
      <c r="AG3" s="215"/>
    </row>
    <row r="4" spans="2:49" ht="7.5" customHeight="1" x14ac:dyDescent="0.25">
      <c r="B4" s="276"/>
      <c r="C4" s="276"/>
      <c r="D4" s="276"/>
      <c r="E4" s="276"/>
      <c r="F4" s="276"/>
      <c r="G4" s="276"/>
      <c r="H4" s="276"/>
      <c r="I4" s="276"/>
      <c r="J4" s="276"/>
      <c r="K4" s="276"/>
      <c r="L4" s="276"/>
      <c r="M4" s="276"/>
      <c r="N4" s="276"/>
      <c r="O4" s="276"/>
      <c r="P4" s="276"/>
      <c r="Q4" s="277"/>
      <c r="R4" s="277"/>
      <c r="S4" s="276"/>
      <c r="T4" s="276"/>
      <c r="U4" s="276"/>
      <c r="V4" s="276"/>
      <c r="W4" s="276"/>
      <c r="X4" s="276"/>
      <c r="Y4" s="379"/>
      <c r="Z4" s="380"/>
      <c r="AA4" s="212"/>
      <c r="AB4" s="214"/>
      <c r="AC4" s="212"/>
      <c r="AD4" s="212"/>
      <c r="AE4" s="212"/>
      <c r="AF4" s="215"/>
      <c r="AG4" s="215"/>
    </row>
    <row r="5" spans="2:49" ht="15" customHeight="1" x14ac:dyDescent="0.25">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379"/>
      <c r="Z5" s="380"/>
      <c r="AA5" s="212"/>
      <c r="AB5" s="214"/>
      <c r="AC5" s="212"/>
      <c r="AD5" s="212"/>
      <c r="AE5" s="212"/>
      <c r="AF5" s="215"/>
      <c r="AG5" s="224"/>
    </row>
    <row r="6" spans="2:49" ht="15" customHeight="1" x14ac:dyDescent="0.25">
      <c r="B6" s="288" t="s">
        <v>89</v>
      </c>
      <c r="C6" s="289"/>
      <c r="D6" s="290"/>
      <c r="E6" s="290"/>
      <c r="F6" s="290"/>
      <c r="G6" s="290"/>
      <c r="H6" s="480">
        <f>Persönliche_Daten!D8</f>
        <v>0</v>
      </c>
      <c r="I6" s="481"/>
      <c r="J6" s="481"/>
      <c r="K6" s="481"/>
      <c r="L6" s="481"/>
      <c r="M6" s="291" t="s">
        <v>35</v>
      </c>
      <c r="N6" s="292"/>
      <c r="O6" s="293"/>
      <c r="P6" s="282"/>
      <c r="Q6" s="294"/>
      <c r="R6" s="295"/>
      <c r="S6" s="295"/>
      <c r="T6" s="295"/>
      <c r="U6" s="295"/>
      <c r="V6" s="295"/>
      <c r="W6" s="296"/>
      <c r="X6" s="297"/>
      <c r="Y6" s="384"/>
      <c r="Z6" s="385"/>
      <c r="AA6" s="225"/>
      <c r="AB6" s="227"/>
      <c r="AC6" s="225"/>
      <c r="AD6" s="225"/>
      <c r="AE6" s="225"/>
      <c r="AF6" s="225"/>
      <c r="AG6" s="228"/>
    </row>
    <row r="7" spans="2:49" ht="15" customHeight="1" x14ac:dyDescent="0.25">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388"/>
      <c r="Z7" s="389"/>
      <c r="AA7" s="229"/>
      <c r="AB7" s="231"/>
      <c r="AC7" s="229"/>
      <c r="AD7" s="229"/>
      <c r="AE7" s="229"/>
      <c r="AF7" s="232"/>
      <c r="AG7" s="229"/>
    </row>
    <row r="8" spans="2:49" ht="15" customHeight="1" x14ac:dyDescent="0.25">
      <c r="B8" s="288" t="s">
        <v>15</v>
      </c>
      <c r="C8" s="289"/>
      <c r="D8" s="290"/>
      <c r="E8" s="290"/>
      <c r="F8" s="290"/>
      <c r="G8" s="290"/>
      <c r="H8" s="480">
        <f>Persönliche_Daten!D10</f>
        <v>0</v>
      </c>
      <c r="I8" s="481"/>
      <c r="J8" s="481"/>
      <c r="K8" s="481"/>
      <c r="L8" s="481"/>
      <c r="M8" s="207"/>
      <c r="N8" s="304" t="s">
        <v>37</v>
      </c>
      <c r="O8" s="305">
        <f>Jahresübersicht!H16</f>
        <v>0</v>
      </c>
      <c r="P8" s="282"/>
      <c r="Q8" s="301" t="s">
        <v>24</v>
      </c>
      <c r="R8" s="306">
        <f>Persönliche_Daten!G13</f>
        <v>0</v>
      </c>
      <c r="S8" s="306">
        <f>Persönliche_Daten!H13</f>
        <v>0</v>
      </c>
      <c r="T8" s="306">
        <f>Persönliche_Daten!I13</f>
        <v>0</v>
      </c>
      <c r="U8" s="306">
        <f>Persönliche_Daten!J13</f>
        <v>0</v>
      </c>
      <c r="V8" s="306">
        <f>Persönliche_Daten!K13</f>
        <v>0</v>
      </c>
      <c r="W8" s="306">
        <f>Persönliche_Daten!L13</f>
        <v>0</v>
      </c>
      <c r="X8" s="307">
        <f>Persönliche_Daten!M13</f>
        <v>0</v>
      </c>
      <c r="Y8" s="392"/>
      <c r="Z8" s="393"/>
      <c r="AA8" s="233"/>
      <c r="AB8" s="235"/>
      <c r="AC8" s="233"/>
      <c r="AD8" s="233"/>
      <c r="AE8" s="233"/>
      <c r="AF8" s="232"/>
      <c r="AG8" s="233"/>
    </row>
    <row r="9" spans="2:49" ht="5.25" customHeight="1" x14ac:dyDescent="0.25">
      <c r="B9" s="308"/>
      <c r="C9" s="282"/>
      <c r="D9" s="282"/>
      <c r="E9" s="282"/>
      <c r="F9" s="282"/>
      <c r="G9" s="282"/>
      <c r="H9" s="282"/>
      <c r="I9" s="282"/>
      <c r="J9" s="309"/>
      <c r="K9" s="310"/>
      <c r="L9" s="282"/>
      <c r="M9" s="282"/>
      <c r="N9" s="309"/>
      <c r="O9" s="282"/>
      <c r="P9" s="282"/>
      <c r="Q9" s="309"/>
      <c r="R9" s="309"/>
      <c r="S9" s="282"/>
      <c r="T9" s="282"/>
      <c r="U9" s="282"/>
      <c r="V9" s="282"/>
      <c r="W9" s="282"/>
      <c r="X9" s="311"/>
      <c r="Y9" s="379"/>
      <c r="Z9" s="380"/>
      <c r="AA9" s="212"/>
      <c r="AB9" s="214"/>
      <c r="AC9" s="212"/>
      <c r="AD9" s="212"/>
      <c r="AE9" s="212"/>
      <c r="AF9" s="215"/>
      <c r="AG9" s="215"/>
    </row>
    <row r="10" spans="2:49" x14ac:dyDescent="0.25">
      <c r="B10" s="312" t="s">
        <v>16</v>
      </c>
      <c r="C10" s="286"/>
      <c r="D10" s="286"/>
      <c r="E10" s="286"/>
      <c r="F10" s="286"/>
      <c r="G10" s="286"/>
      <c r="H10" s="287"/>
      <c r="I10" s="282"/>
      <c r="J10" s="283" t="s">
        <v>0</v>
      </c>
      <c r="K10" s="313"/>
      <c r="L10" s="313"/>
      <c r="M10" s="313" t="s">
        <v>1</v>
      </c>
      <c r="N10" s="280"/>
      <c r="O10" s="281"/>
      <c r="P10" s="310"/>
      <c r="Q10" s="283" t="s">
        <v>19</v>
      </c>
      <c r="R10" s="313"/>
      <c r="S10" s="313"/>
      <c r="T10" s="313"/>
      <c r="U10" s="313"/>
      <c r="V10" s="313"/>
      <c r="W10" s="313"/>
      <c r="X10" s="314"/>
      <c r="Y10" s="382"/>
      <c r="Z10" s="395" t="s">
        <v>38</v>
      </c>
      <c r="AA10" s="215"/>
      <c r="AB10" s="238"/>
      <c r="AC10" s="215"/>
      <c r="AD10" s="215"/>
      <c r="AE10" s="215"/>
      <c r="AF10" s="215"/>
      <c r="AG10" s="215"/>
    </row>
    <row r="11" spans="2:49" ht="36.75" customHeight="1" x14ac:dyDescent="0.25">
      <c r="B11" s="315" t="s">
        <v>17</v>
      </c>
      <c r="C11" s="295"/>
      <c r="D11" s="296"/>
      <c r="E11" s="316" t="s">
        <v>10</v>
      </c>
      <c r="F11" s="316" t="s">
        <v>2</v>
      </c>
      <c r="G11" s="316" t="s">
        <v>25</v>
      </c>
      <c r="H11" s="317" t="s">
        <v>18</v>
      </c>
      <c r="I11" s="318"/>
      <c r="J11" s="319" t="s">
        <v>11</v>
      </c>
      <c r="K11" s="320" t="s">
        <v>12</v>
      </c>
      <c r="L11" s="321" t="s">
        <v>110</v>
      </c>
      <c r="M11" s="296" t="s">
        <v>11</v>
      </c>
      <c r="N11" s="322" t="s">
        <v>12</v>
      </c>
      <c r="O11" s="323" t="s">
        <v>110</v>
      </c>
      <c r="P11" s="324"/>
      <c r="Q11" s="490" t="s">
        <v>20</v>
      </c>
      <c r="R11" s="491"/>
      <c r="S11" s="296"/>
      <c r="T11" s="296" t="s">
        <v>21</v>
      </c>
      <c r="U11" s="476" t="s">
        <v>111</v>
      </c>
      <c r="V11" s="476"/>
      <c r="W11" s="476" t="s">
        <v>22</v>
      </c>
      <c r="X11" s="477"/>
      <c r="Y11" s="387"/>
      <c r="Z11" s="397" t="s">
        <v>39</v>
      </c>
      <c r="AA11" s="228"/>
      <c r="AB11" s="241"/>
      <c r="AC11" s="228"/>
      <c r="AD11" s="228"/>
      <c r="AE11" s="228"/>
      <c r="AF11" s="242"/>
      <c r="AG11" s="242"/>
      <c r="AM11" s="243" t="s">
        <v>100</v>
      </c>
      <c r="AQ11" s="216" t="s">
        <v>91</v>
      </c>
      <c r="AU11" s="216" t="s">
        <v>90</v>
      </c>
      <c r="AV11" s="244" t="s">
        <v>84</v>
      </c>
      <c r="AW11" s="216" t="s">
        <v>86</v>
      </c>
    </row>
    <row r="12" spans="2:49"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282"/>
      <c r="Z12" s="366">
        <f>W48</f>
        <v>0</v>
      </c>
      <c r="AA12" s="223"/>
      <c r="AB12" s="246" t="s">
        <v>2</v>
      </c>
      <c r="AC12" s="223"/>
      <c r="AD12" s="223"/>
      <c r="AE12" s="223"/>
      <c r="AF12" s="236"/>
      <c r="AG12" s="236"/>
      <c r="AI12" s="247"/>
      <c r="AN12" s="248" t="s">
        <v>81</v>
      </c>
      <c r="AO12" s="248" t="s">
        <v>82</v>
      </c>
      <c r="AP12" s="248" t="s">
        <v>83</v>
      </c>
      <c r="AQ12" s="248" t="s">
        <v>84</v>
      </c>
      <c r="AR12" s="249" t="s">
        <v>81</v>
      </c>
      <c r="AS12" s="249" t="s">
        <v>82</v>
      </c>
      <c r="AT12" s="249" t="s">
        <v>83</v>
      </c>
      <c r="AU12" s="248" t="s">
        <v>84</v>
      </c>
      <c r="AV12" s="250" t="s">
        <v>22</v>
      </c>
      <c r="AW12" s="216" t="s">
        <v>85</v>
      </c>
    </row>
    <row r="13" spans="2:49" s="254" customFormat="1" ht="21.75" customHeight="1" x14ac:dyDescent="0.25">
      <c r="B13" s="328">
        <f>Persönliche_Daten!AB10</f>
        <v>46174</v>
      </c>
      <c r="C13" s="329">
        <f>WEEKDAY(B13)</f>
        <v>2</v>
      </c>
      <c r="D13" s="330">
        <f>Persönliche_Daten!AB10</f>
        <v>46174</v>
      </c>
      <c r="E13" s="263"/>
      <c r="F13" s="31"/>
      <c r="G13" s="31"/>
      <c r="H13" s="32"/>
      <c r="I13" s="251"/>
      <c r="J13" s="34"/>
      <c r="K13" s="33"/>
      <c r="L13" s="340">
        <f>(K13-J13)*24</f>
        <v>0</v>
      </c>
      <c r="M13" s="34"/>
      <c r="N13" s="34"/>
      <c r="O13" s="340">
        <f>(N13-M13)*24</f>
        <v>0</v>
      </c>
      <c r="P13" s="410"/>
      <c r="Q13" s="473">
        <f>IF(AW13&gt;0,0,IF(D13=Persönliche_Daten!$D$24,Persönliche_Daten!$H$24,IF(D13=Persönliche_Daten!$D$26,Persönliche_Daten!$H$26,IF(C13=2,Persönliche_Daten!$G$13,IF(C13=3,Persönliche_Daten!$H$13,IF(C13=4,Persönliche_Daten!$I$13,IF(C13=5,Persönliche_Daten!$J$13,IF(C13=6,Persönliche_Daten!$K$13))))))+IF(C13=7,Persönliche_Daten!$L$13,IF(C13=1,Persönliche_Daten!$M$13,0))))</f>
        <v>0</v>
      </c>
      <c r="R13" s="474"/>
      <c r="S13" s="475">
        <f>IF(F13&gt;" ",0,IF(G13&gt;" ",0,IF(AV13&gt;10,10,ROUND(AV13-AM13,2))))</f>
        <v>0</v>
      </c>
      <c r="T13" s="474"/>
      <c r="U13" s="468">
        <f>IF(OR(Q13&gt;0,S13&lt;&gt;0),ROUND(S13-Q13,2),0)</f>
        <v>0</v>
      </c>
      <c r="V13" s="472"/>
      <c r="W13" s="468">
        <f>ROUND(U13,2)</f>
        <v>0</v>
      </c>
      <c r="X13" s="469"/>
      <c r="Y13" s="341"/>
      <c r="Z13" s="342">
        <f>Z12+U13</f>
        <v>0</v>
      </c>
      <c r="AA13" s="412"/>
      <c r="AB13" s="413">
        <f>IF(F13="x",1,0)</f>
        <v>0</v>
      </c>
      <c r="AC13" s="412"/>
      <c r="AD13" s="412"/>
      <c r="AE13" s="412"/>
      <c r="AF13" s="467"/>
      <c r="AG13" s="467"/>
      <c r="AH13" s="414"/>
      <c r="AI13" s="414"/>
      <c r="AJ13" s="412"/>
      <c r="AM13" s="254">
        <f>IF(AND(K13&gt;0,M13=K13),Persönliche_Daten!$AI$5,0)</f>
        <v>0</v>
      </c>
      <c r="AN13" s="254">
        <f>IF(L13&lt;6.01,L13,0)</f>
        <v>0</v>
      </c>
      <c r="AO13" s="254">
        <f>IF(AND(L13&gt;6,L13&lt;9.01),L13-Persönliche_Daten!$AG$5,0)</f>
        <v>0</v>
      </c>
      <c r="AP13" s="254">
        <f>IF(L13&gt;9,L13-Persönliche_Daten!$AH$5,0)</f>
        <v>0</v>
      </c>
      <c r="AQ13" s="254">
        <f>IF(AN13&gt;0,AN13,IF(AO13&gt;0,AO13,IF(AP13&gt;0,AP13,0)))</f>
        <v>0</v>
      </c>
      <c r="AR13" s="254">
        <f>IF(O13&lt;6.01,O13,0)</f>
        <v>0</v>
      </c>
      <c r="AS13" s="254">
        <f>IF(AND(O13&gt;6,O13&lt;9.01),O13-Persönliche_Daten!$AG$5,0)</f>
        <v>0</v>
      </c>
      <c r="AT13" s="254">
        <f>IF(O13&gt;9,O13-Persönliche_Daten!$AH$5,0)</f>
        <v>0</v>
      </c>
      <c r="AU13" s="254">
        <f>IF(AR13&gt;0,AR13,IF(AS13&gt;0,AS13,IF(AT13&gt;0,AT13,0)))</f>
        <v>0</v>
      </c>
      <c r="AV13" s="254">
        <f>AQ13+AU13</f>
        <v>0</v>
      </c>
      <c r="AW13" s="254">
        <f>IF(E13&gt;" ",1,IF(F13&gt;" ",1,IF(G13&gt;" ",1,0)))</f>
        <v>0</v>
      </c>
    </row>
    <row r="14" spans="2:49" s="254" customFormat="1" ht="21.75" customHeight="1" x14ac:dyDescent="0.25">
      <c r="B14" s="328">
        <f>B13+1</f>
        <v>46175</v>
      </c>
      <c r="C14" s="329">
        <f>WEEKDAY(B14)</f>
        <v>3</v>
      </c>
      <c r="D14" s="330">
        <f>D13+1</f>
        <v>46175</v>
      </c>
      <c r="E14" s="263" t="s">
        <v>108</v>
      </c>
      <c r="F14" s="31"/>
      <c r="G14" s="31"/>
      <c r="H14" s="32" t="s">
        <v>108</v>
      </c>
      <c r="I14" s="251"/>
      <c r="J14" s="33"/>
      <c r="K14" s="33"/>
      <c r="L14" s="340">
        <f t="shared" ref="L14:L43" si="0">(K14-J14)*24</f>
        <v>0</v>
      </c>
      <c r="M14" s="34"/>
      <c r="N14" s="34"/>
      <c r="O14" s="340">
        <f t="shared" ref="O14:O43" si="1">(N14-M14)*24</f>
        <v>0</v>
      </c>
      <c r="P14" s="410"/>
      <c r="Q14" s="473">
        <f>IF(AW14&gt;0,0,IF(D14=Persönliche_Daten!$D$24,Persönliche_Daten!$H$24,IF(D14=Persönliche_Daten!$D$26,Persönliche_Daten!$H$26,IF(C14=2,Persönliche_Daten!$G$13,IF(C14=3,Persönliche_Daten!$H$13,IF(C14=4,Persönliche_Daten!$I$13,IF(C14=5,Persönliche_Daten!$J$13,IF(C14=6,Persönliche_Daten!$K$13))))))+IF(C14=7,Persönliche_Daten!$L$13,IF(C14=1,Persönliche_Daten!$M$13,0))))</f>
        <v>0</v>
      </c>
      <c r="R14" s="474"/>
      <c r="S14" s="475">
        <f t="shared" ref="S14:S43" si="2">IF(F14&gt;" ",0,IF(G14&gt;" ",0,IF(AV14&gt;10,10,ROUND(AV14-AM14,2))))</f>
        <v>0</v>
      </c>
      <c r="T14" s="474"/>
      <c r="U14" s="468">
        <f t="shared" ref="U14:U42" si="3">IF(OR(Q14&gt;0,S14&lt;&gt;0),ROUND(S14-Q14,2),0)</f>
        <v>0</v>
      </c>
      <c r="V14" s="472"/>
      <c r="W14" s="468">
        <f>ROUND(U14+W13,2)</f>
        <v>0</v>
      </c>
      <c r="X14" s="469"/>
      <c r="Y14" s="341"/>
      <c r="Z14" s="342">
        <f>Z13+U14</f>
        <v>0</v>
      </c>
      <c r="AA14" s="412"/>
      <c r="AB14" s="413">
        <f t="shared" ref="AB14:AB43" si="4">IF(F14="x",1,0)</f>
        <v>0</v>
      </c>
      <c r="AC14" s="412"/>
      <c r="AD14" s="412"/>
      <c r="AE14" s="412"/>
      <c r="AF14" s="467"/>
      <c r="AG14" s="467"/>
      <c r="AH14" s="414"/>
      <c r="AI14" s="414"/>
      <c r="AJ14" s="412"/>
      <c r="AM14" s="254">
        <f>IF(AND(K14&gt;0,M14=K14),Persönliche_Daten!$AI$5,0)</f>
        <v>0</v>
      </c>
      <c r="AN14" s="254">
        <f t="shared" ref="AN14:AN43" si="5">IF(L14&lt;6.01,L14,0)</f>
        <v>0</v>
      </c>
      <c r="AO14" s="254">
        <f>IF(AND(L14&gt;6,L14&lt;9.01),L14-Persönliche_Daten!$AG$5,0)</f>
        <v>0</v>
      </c>
      <c r="AP14" s="254">
        <f>IF(L14&gt;9,L14-Persönliche_Daten!$AH$5,0)</f>
        <v>0</v>
      </c>
      <c r="AQ14" s="254">
        <f t="shared" ref="AQ14:AQ43" si="6">IF(AN14&gt;0,AN14,IF(AO14&gt;0,AO14,IF(AP14&gt;0,AP14,0)))</f>
        <v>0</v>
      </c>
      <c r="AR14" s="254">
        <f t="shared" ref="AR14:AR43" si="7">IF(O14&lt;6.01,O14,0)</f>
        <v>0</v>
      </c>
      <c r="AS14" s="254">
        <f>IF(AND(O14&gt;6,O14&lt;9.01),O14-Persönliche_Daten!$AG$5,0)</f>
        <v>0</v>
      </c>
      <c r="AT14" s="254">
        <f>IF(O14&gt;9,O14-Persönliche_Daten!$AH$5,0)</f>
        <v>0</v>
      </c>
      <c r="AU14" s="254">
        <f t="shared" ref="AU14:AU43" si="8">IF(AR14&gt;0,AR14,IF(AS14&gt;0,AS14,IF(AT14&gt;0,AT14,0)))</f>
        <v>0</v>
      </c>
      <c r="AV14" s="254">
        <f t="shared" ref="AV14:AV43" si="9">AQ14+AU14</f>
        <v>0</v>
      </c>
      <c r="AW14" s="254">
        <f t="shared" ref="AW14:AW43" si="10">IF(E14&gt;" ",1,IF(F14&gt;" ",1,IF(G14&gt;" ",1,0)))</f>
        <v>0</v>
      </c>
    </row>
    <row r="15" spans="2:49" s="254" customFormat="1" ht="21.75" customHeight="1" x14ac:dyDescent="0.25">
      <c r="B15" s="328">
        <f t="shared" ref="B15:B42" si="11">B14+1</f>
        <v>46176</v>
      </c>
      <c r="C15" s="329">
        <f t="shared" ref="C15:C42" si="12">WEEKDAY(B15)</f>
        <v>4</v>
      </c>
      <c r="D15" s="330">
        <f t="shared" ref="D15:D42" si="13">D14+1</f>
        <v>46176</v>
      </c>
      <c r="E15" s="263"/>
      <c r="F15" s="31"/>
      <c r="G15" s="31"/>
      <c r="H15" s="32"/>
      <c r="I15" s="251"/>
      <c r="J15" s="33"/>
      <c r="K15" s="33"/>
      <c r="L15" s="340">
        <f t="shared" si="0"/>
        <v>0</v>
      </c>
      <c r="M15" s="34"/>
      <c r="N15" s="34"/>
      <c r="O15" s="340">
        <f t="shared" si="1"/>
        <v>0</v>
      </c>
      <c r="P15" s="410"/>
      <c r="Q15" s="473">
        <f>IF(AW15&gt;0,0,IF(D15=Persönliche_Daten!$D$24,Persönliche_Daten!$H$24,IF(D15=Persönliche_Daten!$D$26,Persönliche_Daten!$H$26,IF(C15=2,Persönliche_Daten!$G$13,IF(C15=3,Persönliche_Daten!$H$13,IF(C15=4,Persönliche_Daten!$I$13,IF(C15=5,Persönliche_Daten!$J$13,IF(C15=6,Persönliche_Daten!$K$13))))))+IF(C15=7,Persönliche_Daten!$L$13,IF(C15=1,Persönliche_Daten!$M$13,0))))</f>
        <v>0</v>
      </c>
      <c r="R15" s="474"/>
      <c r="S15" s="475">
        <f t="shared" si="2"/>
        <v>0</v>
      </c>
      <c r="T15" s="474"/>
      <c r="U15" s="468">
        <f t="shared" si="3"/>
        <v>0</v>
      </c>
      <c r="V15" s="472"/>
      <c r="W15" s="468">
        <f t="shared" ref="W15:W43" si="14">ROUND(U15+W14,2)</f>
        <v>0</v>
      </c>
      <c r="X15" s="469"/>
      <c r="Y15" s="341"/>
      <c r="Z15" s="342">
        <f t="shared" ref="Z15:Z43" si="15">Z14+U15</f>
        <v>0</v>
      </c>
      <c r="AA15" s="412"/>
      <c r="AB15" s="413">
        <f t="shared" si="4"/>
        <v>0</v>
      </c>
      <c r="AC15" s="412"/>
      <c r="AD15" s="412"/>
      <c r="AE15" s="412"/>
      <c r="AF15" s="467"/>
      <c r="AG15" s="467"/>
      <c r="AH15" s="414"/>
      <c r="AI15" s="414"/>
      <c r="AM15" s="254">
        <f>IF(AND(K15&gt;0,M15=K15),Persönliche_Daten!$AI$5,0)</f>
        <v>0</v>
      </c>
      <c r="AN15" s="254">
        <f t="shared" si="5"/>
        <v>0</v>
      </c>
      <c r="AO15" s="254">
        <f>IF(AND(L15&gt;6,L15&lt;9.01),L15-Persönliche_Daten!$AG$5,0)</f>
        <v>0</v>
      </c>
      <c r="AP15" s="254">
        <f>IF(L15&gt;9,L15-Persönliche_Daten!$AH$5,0)</f>
        <v>0</v>
      </c>
      <c r="AQ15" s="254">
        <f t="shared" si="6"/>
        <v>0</v>
      </c>
      <c r="AR15" s="254">
        <f t="shared" si="7"/>
        <v>0</v>
      </c>
      <c r="AS15" s="254">
        <f>IF(AND(O15&gt;6,O15&lt;9.01),O15-Persönliche_Daten!$AG$5,0)</f>
        <v>0</v>
      </c>
      <c r="AT15" s="254">
        <f>IF(O15&gt;9,O15-Persönliche_Daten!$AH$5,0)</f>
        <v>0</v>
      </c>
      <c r="AU15" s="254">
        <f t="shared" si="8"/>
        <v>0</v>
      </c>
      <c r="AV15" s="254">
        <f t="shared" si="9"/>
        <v>0</v>
      </c>
      <c r="AW15" s="254">
        <f t="shared" si="10"/>
        <v>0</v>
      </c>
    </row>
    <row r="16" spans="2:49" s="254" customFormat="1" ht="21.75" customHeight="1" x14ac:dyDescent="0.25">
      <c r="B16" s="328">
        <f t="shared" si="11"/>
        <v>46177</v>
      </c>
      <c r="C16" s="329">
        <f t="shared" si="12"/>
        <v>5</v>
      </c>
      <c r="D16" s="330">
        <f t="shared" si="13"/>
        <v>46177</v>
      </c>
      <c r="E16" s="263" t="s">
        <v>69</v>
      </c>
      <c r="F16" s="31"/>
      <c r="G16" s="31"/>
      <c r="H16" s="32" t="s">
        <v>77</v>
      </c>
      <c r="I16" s="251"/>
      <c r="J16" s="33"/>
      <c r="K16" s="33"/>
      <c r="L16" s="340">
        <f t="shared" si="0"/>
        <v>0</v>
      </c>
      <c r="M16" s="34"/>
      <c r="N16" s="34"/>
      <c r="O16" s="340">
        <f t="shared" si="1"/>
        <v>0</v>
      </c>
      <c r="P16" s="410"/>
      <c r="Q16" s="473">
        <f>IF(AW16&gt;0,0,IF(D16=Persönliche_Daten!$D$24,Persönliche_Daten!$H$24,IF(D16=Persönliche_Daten!$D$26,Persönliche_Daten!$H$26,IF(C16=2,Persönliche_Daten!$G$13,IF(C16=3,Persönliche_Daten!$H$13,IF(C16=4,Persönliche_Daten!$I$13,IF(C16=5,Persönliche_Daten!$J$13,IF(C16=6,Persönliche_Daten!$K$13))))))+IF(C16=7,Persönliche_Daten!$L$13,IF(C16=1,Persönliche_Daten!$M$13,0))))</f>
        <v>0</v>
      </c>
      <c r="R16" s="474"/>
      <c r="S16" s="475">
        <f t="shared" si="2"/>
        <v>0</v>
      </c>
      <c r="T16" s="474"/>
      <c r="U16" s="468">
        <f t="shared" si="3"/>
        <v>0</v>
      </c>
      <c r="V16" s="472"/>
      <c r="W16" s="468">
        <f t="shared" si="14"/>
        <v>0</v>
      </c>
      <c r="X16" s="469"/>
      <c r="Y16" s="341"/>
      <c r="Z16" s="342">
        <f t="shared" si="15"/>
        <v>0</v>
      </c>
      <c r="AA16" s="412"/>
      <c r="AB16" s="413">
        <f t="shared" si="4"/>
        <v>0</v>
      </c>
      <c r="AC16" s="412"/>
      <c r="AD16" s="412"/>
      <c r="AE16" s="412"/>
      <c r="AF16" s="467"/>
      <c r="AG16" s="467"/>
      <c r="AH16" s="414"/>
      <c r="AI16" s="414"/>
      <c r="AM16" s="254">
        <f>IF(AND(K16&gt;0,M16=K16),Persönliche_Daten!$AI$5,0)</f>
        <v>0</v>
      </c>
      <c r="AN16" s="254">
        <f t="shared" si="5"/>
        <v>0</v>
      </c>
      <c r="AO16" s="254">
        <f>IF(AND(L16&gt;6,L16&lt;9.01),L16-Persönliche_Daten!$AG$5,0)</f>
        <v>0</v>
      </c>
      <c r="AP16" s="254">
        <f>IF(L16&gt;9,L16-Persönliche_Daten!$AH$5,0)</f>
        <v>0</v>
      </c>
      <c r="AQ16" s="254">
        <f t="shared" si="6"/>
        <v>0</v>
      </c>
      <c r="AR16" s="254">
        <f t="shared" si="7"/>
        <v>0</v>
      </c>
      <c r="AS16" s="254">
        <f>IF(AND(O16&gt;6,O16&lt;9.01),O16-Persönliche_Daten!$AG$5,0)</f>
        <v>0</v>
      </c>
      <c r="AT16" s="254">
        <f>IF(O16&gt;9,O16-Persönliche_Daten!$AH$5,0)</f>
        <v>0</v>
      </c>
      <c r="AU16" s="254">
        <f t="shared" si="8"/>
        <v>0</v>
      </c>
      <c r="AV16" s="254">
        <f t="shared" si="9"/>
        <v>0</v>
      </c>
      <c r="AW16" s="254">
        <f t="shared" si="10"/>
        <v>1</v>
      </c>
    </row>
    <row r="17" spans="2:49" s="254" customFormat="1" ht="21.75" customHeight="1" x14ac:dyDescent="0.25">
      <c r="B17" s="328">
        <f t="shared" si="11"/>
        <v>46178</v>
      </c>
      <c r="C17" s="329">
        <f t="shared" si="12"/>
        <v>6</v>
      </c>
      <c r="D17" s="330">
        <f t="shared" si="13"/>
        <v>46178</v>
      </c>
      <c r="E17" s="263"/>
      <c r="F17" s="31"/>
      <c r="G17" s="31"/>
      <c r="H17" s="32"/>
      <c r="I17" s="251"/>
      <c r="J17" s="33"/>
      <c r="K17" s="33"/>
      <c r="L17" s="340">
        <f t="shared" si="0"/>
        <v>0</v>
      </c>
      <c r="M17" s="34"/>
      <c r="N17" s="34"/>
      <c r="O17" s="340">
        <f t="shared" si="1"/>
        <v>0</v>
      </c>
      <c r="P17" s="410"/>
      <c r="Q17" s="473">
        <f>IF(AW17&gt;0,0,IF(D17=Persönliche_Daten!$D$24,Persönliche_Daten!$H$24,IF(D17=Persönliche_Daten!$D$26,Persönliche_Daten!$H$26,IF(C17=2,Persönliche_Daten!$G$13,IF(C17=3,Persönliche_Daten!$H$13,IF(C17=4,Persönliche_Daten!$I$13,IF(C17=5,Persönliche_Daten!$J$13,IF(C17=6,Persönliche_Daten!$K$13))))))+IF(C17=7,Persönliche_Daten!$L$13,IF(C17=1,Persönliche_Daten!$M$13,0))))</f>
        <v>0</v>
      </c>
      <c r="R17" s="474"/>
      <c r="S17" s="475">
        <f t="shared" si="2"/>
        <v>0</v>
      </c>
      <c r="T17" s="474"/>
      <c r="U17" s="468">
        <f t="shared" si="3"/>
        <v>0</v>
      </c>
      <c r="V17" s="472"/>
      <c r="W17" s="468">
        <f t="shared" si="14"/>
        <v>0</v>
      </c>
      <c r="X17" s="469"/>
      <c r="Y17" s="341"/>
      <c r="Z17" s="342">
        <f t="shared" si="15"/>
        <v>0</v>
      </c>
      <c r="AA17" s="412"/>
      <c r="AB17" s="413">
        <f t="shared" si="4"/>
        <v>0</v>
      </c>
      <c r="AC17" s="412"/>
      <c r="AD17" s="412"/>
      <c r="AE17" s="412"/>
      <c r="AF17" s="467"/>
      <c r="AG17" s="467"/>
      <c r="AH17" s="414"/>
      <c r="AI17" s="414"/>
      <c r="AM17" s="254">
        <f>IF(AND(K17&gt;0,M17=K17),Persönliche_Daten!$AI$5,0)</f>
        <v>0</v>
      </c>
      <c r="AN17" s="254">
        <f t="shared" si="5"/>
        <v>0</v>
      </c>
      <c r="AO17" s="254">
        <f>IF(AND(L17&gt;6,L17&lt;9.01),L17-Persönliche_Daten!$AG$5,0)</f>
        <v>0</v>
      </c>
      <c r="AP17" s="254">
        <f>IF(L17&gt;9,L17-Persönliche_Daten!$AH$5,0)</f>
        <v>0</v>
      </c>
      <c r="AQ17" s="254">
        <f t="shared" si="6"/>
        <v>0</v>
      </c>
      <c r="AR17" s="254">
        <f t="shared" si="7"/>
        <v>0</v>
      </c>
      <c r="AS17" s="254">
        <f>IF(AND(O17&gt;6,O17&lt;9.01),O17-Persönliche_Daten!$AG$5,0)</f>
        <v>0</v>
      </c>
      <c r="AT17" s="254">
        <f>IF(O17&gt;9,O17-Persönliche_Daten!$AH$5,0)</f>
        <v>0</v>
      </c>
      <c r="AU17" s="254">
        <f t="shared" si="8"/>
        <v>0</v>
      </c>
      <c r="AV17" s="254">
        <f t="shared" si="9"/>
        <v>0</v>
      </c>
      <c r="AW17" s="254">
        <f t="shared" si="10"/>
        <v>0</v>
      </c>
    </row>
    <row r="18" spans="2:49" s="254" customFormat="1" ht="21.75" customHeight="1" x14ac:dyDescent="0.25">
      <c r="B18" s="328">
        <f t="shared" si="11"/>
        <v>46179</v>
      </c>
      <c r="C18" s="329">
        <f t="shared" si="12"/>
        <v>7</v>
      </c>
      <c r="D18" s="330">
        <f t="shared" si="13"/>
        <v>46179</v>
      </c>
      <c r="E18" s="263"/>
      <c r="F18" s="31"/>
      <c r="G18" s="31"/>
      <c r="H18" s="32"/>
      <c r="I18" s="251"/>
      <c r="J18" s="33"/>
      <c r="K18" s="33"/>
      <c r="L18" s="340">
        <f t="shared" si="0"/>
        <v>0</v>
      </c>
      <c r="M18" s="34"/>
      <c r="N18" s="34"/>
      <c r="O18" s="340">
        <f t="shared" si="1"/>
        <v>0</v>
      </c>
      <c r="P18" s="410"/>
      <c r="Q18" s="473">
        <f>IF(AW18&gt;0,0,IF(D18=Persönliche_Daten!$D$24,Persönliche_Daten!$H$24,IF(D18=Persönliche_Daten!$D$26,Persönliche_Daten!$H$26,IF(C18=2,Persönliche_Daten!$G$13,IF(C18=3,Persönliche_Daten!$H$13,IF(C18=4,Persönliche_Daten!$I$13,IF(C18=5,Persönliche_Daten!$J$13,IF(C18=6,Persönliche_Daten!$K$13))))))+IF(C18=7,Persönliche_Daten!$L$13,IF(C18=1,Persönliche_Daten!$M$13,0))))</f>
        <v>0</v>
      </c>
      <c r="R18" s="474"/>
      <c r="S18" s="475">
        <f t="shared" si="2"/>
        <v>0</v>
      </c>
      <c r="T18" s="474"/>
      <c r="U18" s="468">
        <f t="shared" si="3"/>
        <v>0</v>
      </c>
      <c r="V18" s="472"/>
      <c r="W18" s="468">
        <f t="shared" si="14"/>
        <v>0</v>
      </c>
      <c r="X18" s="469"/>
      <c r="Y18" s="341"/>
      <c r="Z18" s="342">
        <f t="shared" si="15"/>
        <v>0</v>
      </c>
      <c r="AA18" s="412"/>
      <c r="AB18" s="413">
        <f t="shared" si="4"/>
        <v>0</v>
      </c>
      <c r="AC18" s="412"/>
      <c r="AD18" s="412"/>
      <c r="AE18" s="412"/>
      <c r="AF18" s="467"/>
      <c r="AG18" s="467"/>
      <c r="AH18" s="414"/>
      <c r="AI18" s="414"/>
      <c r="AM18" s="254">
        <f>IF(AND(K18&gt;0,M18=K18),Persönliche_Daten!$AI$5,0)</f>
        <v>0</v>
      </c>
      <c r="AN18" s="254">
        <f t="shared" si="5"/>
        <v>0</v>
      </c>
      <c r="AO18" s="254">
        <f>IF(AND(L18&gt;6,L18&lt;9.01),L18-Persönliche_Daten!$AG$5,0)</f>
        <v>0</v>
      </c>
      <c r="AP18" s="254">
        <f>IF(L18&gt;9,L18-Persönliche_Daten!$AH$5,0)</f>
        <v>0</v>
      </c>
      <c r="AQ18" s="254">
        <f t="shared" si="6"/>
        <v>0</v>
      </c>
      <c r="AR18" s="254">
        <f t="shared" si="7"/>
        <v>0</v>
      </c>
      <c r="AS18" s="254">
        <f>IF(AND(O18&gt;6,O18&lt;9.01),O18-Persönliche_Daten!$AG$5,0)</f>
        <v>0</v>
      </c>
      <c r="AT18" s="254">
        <f>IF(O18&gt;9,O18-Persönliche_Daten!$AH$5,0)</f>
        <v>0</v>
      </c>
      <c r="AU18" s="254">
        <f t="shared" si="8"/>
        <v>0</v>
      </c>
      <c r="AV18" s="254">
        <f t="shared" si="9"/>
        <v>0</v>
      </c>
      <c r="AW18" s="254">
        <f t="shared" si="10"/>
        <v>0</v>
      </c>
    </row>
    <row r="19" spans="2:49" s="254" customFormat="1" ht="21.75" customHeight="1" x14ac:dyDescent="0.25">
      <c r="B19" s="328">
        <f t="shared" si="11"/>
        <v>46180</v>
      </c>
      <c r="C19" s="329">
        <f t="shared" si="12"/>
        <v>1</v>
      </c>
      <c r="D19" s="330">
        <f t="shared" si="13"/>
        <v>46180</v>
      </c>
      <c r="E19" s="263"/>
      <c r="F19" s="31"/>
      <c r="G19" s="31"/>
      <c r="H19" s="32"/>
      <c r="I19" s="251"/>
      <c r="J19" s="33"/>
      <c r="K19" s="33"/>
      <c r="L19" s="340">
        <f t="shared" si="0"/>
        <v>0</v>
      </c>
      <c r="M19" s="34"/>
      <c r="N19" s="34"/>
      <c r="O19" s="340">
        <f t="shared" si="1"/>
        <v>0</v>
      </c>
      <c r="P19" s="410"/>
      <c r="Q19" s="473">
        <f>IF(AW19&gt;0,0,IF(D19=Persönliche_Daten!$D$24,Persönliche_Daten!$H$24,IF(D19=Persönliche_Daten!$D$26,Persönliche_Daten!$H$26,IF(C19=2,Persönliche_Daten!$G$13,IF(C19=3,Persönliche_Daten!$H$13,IF(C19=4,Persönliche_Daten!$I$13,IF(C19=5,Persönliche_Daten!$J$13,IF(C19=6,Persönliche_Daten!$K$13))))))+IF(C19=7,Persönliche_Daten!$L$13,IF(C19=1,Persönliche_Daten!$M$13,0))))</f>
        <v>0</v>
      </c>
      <c r="R19" s="474"/>
      <c r="S19" s="475">
        <f t="shared" si="2"/>
        <v>0</v>
      </c>
      <c r="T19" s="474"/>
      <c r="U19" s="468">
        <f t="shared" si="3"/>
        <v>0</v>
      </c>
      <c r="V19" s="472"/>
      <c r="W19" s="468">
        <f t="shared" si="14"/>
        <v>0</v>
      </c>
      <c r="X19" s="469"/>
      <c r="Y19" s="341"/>
      <c r="Z19" s="342">
        <f t="shared" si="15"/>
        <v>0</v>
      </c>
      <c r="AA19" s="412"/>
      <c r="AB19" s="413">
        <f t="shared" si="4"/>
        <v>0</v>
      </c>
      <c r="AC19" s="412"/>
      <c r="AD19" s="412"/>
      <c r="AE19" s="412"/>
      <c r="AF19" s="467"/>
      <c r="AG19" s="467"/>
      <c r="AI19" s="414"/>
      <c r="AM19" s="254">
        <f>IF(AND(K19&gt;0,M19=K19),Persönliche_Daten!$AI$5,0)</f>
        <v>0</v>
      </c>
      <c r="AN19" s="254">
        <f t="shared" si="5"/>
        <v>0</v>
      </c>
      <c r="AO19" s="254">
        <f>IF(AND(L19&gt;6,L19&lt;9.01),L19-Persönliche_Daten!$AG$5,0)</f>
        <v>0</v>
      </c>
      <c r="AP19" s="254">
        <f>IF(L19&gt;9,L19-Persönliche_Daten!$AH$5,0)</f>
        <v>0</v>
      </c>
      <c r="AQ19" s="254">
        <f t="shared" si="6"/>
        <v>0</v>
      </c>
      <c r="AR19" s="254">
        <f t="shared" si="7"/>
        <v>0</v>
      </c>
      <c r="AS19" s="254">
        <f>IF(AND(O19&gt;6,O19&lt;9.01),O19-Persönliche_Daten!$AG$5,0)</f>
        <v>0</v>
      </c>
      <c r="AT19" s="254">
        <f>IF(O19&gt;9,O19-Persönliche_Daten!$AH$5,0)</f>
        <v>0</v>
      </c>
      <c r="AU19" s="254">
        <f t="shared" si="8"/>
        <v>0</v>
      </c>
      <c r="AV19" s="254">
        <f t="shared" si="9"/>
        <v>0</v>
      </c>
      <c r="AW19" s="254">
        <f t="shared" si="10"/>
        <v>0</v>
      </c>
    </row>
    <row r="20" spans="2:49" s="254" customFormat="1" ht="21.75" customHeight="1" x14ac:dyDescent="0.25">
      <c r="B20" s="328">
        <f t="shared" si="11"/>
        <v>46181</v>
      </c>
      <c r="C20" s="329">
        <f t="shared" si="12"/>
        <v>2</v>
      </c>
      <c r="D20" s="330">
        <f t="shared" si="13"/>
        <v>46181</v>
      </c>
      <c r="E20" s="263"/>
      <c r="F20" s="31"/>
      <c r="G20" s="31"/>
      <c r="H20" s="32"/>
      <c r="I20" s="251"/>
      <c r="J20" s="33"/>
      <c r="K20" s="33"/>
      <c r="L20" s="340">
        <f t="shared" si="0"/>
        <v>0</v>
      </c>
      <c r="M20" s="34"/>
      <c r="N20" s="34"/>
      <c r="O20" s="340">
        <f t="shared" si="1"/>
        <v>0</v>
      </c>
      <c r="P20" s="410"/>
      <c r="Q20" s="473">
        <f>IF(AW20&gt;0,0,IF(D20=Persönliche_Daten!$D$24,Persönliche_Daten!$H$24,IF(D20=Persönliche_Daten!$D$26,Persönliche_Daten!$H$26,IF(C20=2,Persönliche_Daten!$G$13,IF(C20=3,Persönliche_Daten!$H$13,IF(C20=4,Persönliche_Daten!$I$13,IF(C20=5,Persönliche_Daten!$J$13,IF(C20=6,Persönliche_Daten!$K$13))))))+IF(C20=7,Persönliche_Daten!$L$13,IF(C20=1,Persönliche_Daten!$M$13,0))))</f>
        <v>0</v>
      </c>
      <c r="R20" s="474"/>
      <c r="S20" s="475">
        <f t="shared" si="2"/>
        <v>0</v>
      </c>
      <c r="T20" s="474"/>
      <c r="U20" s="468">
        <f t="shared" si="3"/>
        <v>0</v>
      </c>
      <c r="V20" s="472"/>
      <c r="W20" s="468">
        <f t="shared" si="14"/>
        <v>0</v>
      </c>
      <c r="X20" s="469"/>
      <c r="Y20" s="341"/>
      <c r="Z20" s="342">
        <f t="shared" si="15"/>
        <v>0</v>
      </c>
      <c r="AA20" s="412"/>
      <c r="AB20" s="413">
        <f t="shared" si="4"/>
        <v>0</v>
      </c>
      <c r="AC20" s="412"/>
      <c r="AD20" s="412"/>
      <c r="AE20" s="412"/>
      <c r="AF20" s="467"/>
      <c r="AG20" s="467"/>
      <c r="AI20" s="414"/>
      <c r="AM20" s="254">
        <f>IF(AND(K20&gt;0,M20=K20),Persönliche_Daten!$AI$5,0)</f>
        <v>0</v>
      </c>
      <c r="AN20" s="254">
        <f t="shared" si="5"/>
        <v>0</v>
      </c>
      <c r="AO20" s="254">
        <f>IF(AND(L20&gt;6,L20&lt;9.01),L20-Persönliche_Daten!$AG$5,0)</f>
        <v>0</v>
      </c>
      <c r="AP20" s="254">
        <f>IF(L20&gt;9,L20-Persönliche_Daten!$AH$5,0)</f>
        <v>0</v>
      </c>
      <c r="AQ20" s="254">
        <f t="shared" si="6"/>
        <v>0</v>
      </c>
      <c r="AR20" s="254">
        <f t="shared" si="7"/>
        <v>0</v>
      </c>
      <c r="AS20" s="254">
        <f>IF(AND(O20&gt;6,O20&lt;9.01),O20-Persönliche_Daten!$AG$5,0)</f>
        <v>0</v>
      </c>
      <c r="AT20" s="254">
        <f>IF(O20&gt;9,O20-Persönliche_Daten!$AH$5,0)</f>
        <v>0</v>
      </c>
      <c r="AU20" s="254">
        <f t="shared" si="8"/>
        <v>0</v>
      </c>
      <c r="AV20" s="254">
        <f t="shared" si="9"/>
        <v>0</v>
      </c>
      <c r="AW20" s="254">
        <f t="shared" si="10"/>
        <v>0</v>
      </c>
    </row>
    <row r="21" spans="2:49" s="254" customFormat="1" ht="21.75" customHeight="1" x14ac:dyDescent="0.25">
      <c r="B21" s="328">
        <f t="shared" si="11"/>
        <v>46182</v>
      </c>
      <c r="C21" s="329">
        <f t="shared" si="12"/>
        <v>3</v>
      </c>
      <c r="D21" s="330">
        <f t="shared" si="13"/>
        <v>46182</v>
      </c>
      <c r="E21" s="263"/>
      <c r="F21" s="31"/>
      <c r="G21" s="31"/>
      <c r="H21" s="32"/>
      <c r="I21" s="251"/>
      <c r="J21" s="33"/>
      <c r="K21" s="33"/>
      <c r="L21" s="340">
        <f t="shared" si="0"/>
        <v>0</v>
      </c>
      <c r="M21" s="34"/>
      <c r="N21" s="34"/>
      <c r="O21" s="340">
        <f t="shared" si="1"/>
        <v>0</v>
      </c>
      <c r="P21" s="410"/>
      <c r="Q21" s="473">
        <f>IF(AW21&gt;0,0,IF(D21=Persönliche_Daten!$D$24,Persönliche_Daten!$H$24,IF(D21=Persönliche_Daten!$D$26,Persönliche_Daten!$H$26,IF(C21=2,Persönliche_Daten!$G$13,IF(C21=3,Persönliche_Daten!$H$13,IF(C21=4,Persönliche_Daten!$I$13,IF(C21=5,Persönliche_Daten!$J$13,IF(C21=6,Persönliche_Daten!$K$13))))))+IF(C21=7,Persönliche_Daten!$L$13,IF(C21=1,Persönliche_Daten!$M$13,0))))</f>
        <v>0</v>
      </c>
      <c r="R21" s="474"/>
      <c r="S21" s="475">
        <f t="shared" si="2"/>
        <v>0</v>
      </c>
      <c r="T21" s="474"/>
      <c r="U21" s="468">
        <f t="shared" si="3"/>
        <v>0</v>
      </c>
      <c r="V21" s="472"/>
      <c r="W21" s="468">
        <f t="shared" si="14"/>
        <v>0</v>
      </c>
      <c r="X21" s="469"/>
      <c r="Y21" s="341"/>
      <c r="Z21" s="342">
        <f t="shared" si="15"/>
        <v>0</v>
      </c>
      <c r="AA21" s="412"/>
      <c r="AB21" s="413">
        <f t="shared" si="4"/>
        <v>0</v>
      </c>
      <c r="AC21" s="412"/>
      <c r="AD21" s="412"/>
      <c r="AE21" s="412"/>
      <c r="AF21" s="467"/>
      <c r="AG21" s="467"/>
      <c r="AI21" s="414"/>
      <c r="AM21" s="254">
        <f>IF(AND(K21&gt;0,M21=K21),Persönliche_Daten!$AI$5,0)</f>
        <v>0</v>
      </c>
      <c r="AN21" s="254">
        <f t="shared" si="5"/>
        <v>0</v>
      </c>
      <c r="AO21" s="254">
        <f>IF(AND(L21&gt;6,L21&lt;9.01),L21-Persönliche_Daten!$AG$5,0)</f>
        <v>0</v>
      </c>
      <c r="AP21" s="254">
        <f>IF(L21&gt;9,L21-Persönliche_Daten!$AH$5,0)</f>
        <v>0</v>
      </c>
      <c r="AQ21" s="254">
        <f t="shared" si="6"/>
        <v>0</v>
      </c>
      <c r="AR21" s="254">
        <f t="shared" si="7"/>
        <v>0</v>
      </c>
      <c r="AS21" s="254">
        <f>IF(AND(O21&gt;6,O21&lt;9.01),O21-Persönliche_Daten!$AG$5,0)</f>
        <v>0</v>
      </c>
      <c r="AT21" s="254">
        <f>IF(O21&gt;9,O21-Persönliche_Daten!$AH$5,0)</f>
        <v>0</v>
      </c>
      <c r="AU21" s="254">
        <f t="shared" si="8"/>
        <v>0</v>
      </c>
      <c r="AV21" s="254">
        <f t="shared" si="9"/>
        <v>0</v>
      </c>
      <c r="AW21" s="254">
        <f t="shared" si="10"/>
        <v>0</v>
      </c>
    </row>
    <row r="22" spans="2:49" s="254" customFormat="1" ht="21.75" customHeight="1" x14ac:dyDescent="0.25">
      <c r="B22" s="328">
        <f t="shared" si="11"/>
        <v>46183</v>
      </c>
      <c r="C22" s="329">
        <f t="shared" si="12"/>
        <v>4</v>
      </c>
      <c r="D22" s="330">
        <f t="shared" si="13"/>
        <v>46183</v>
      </c>
      <c r="E22" s="263"/>
      <c r="F22" s="31"/>
      <c r="G22" s="31"/>
      <c r="H22" s="32"/>
      <c r="I22" s="251"/>
      <c r="J22" s="33"/>
      <c r="K22" s="33"/>
      <c r="L22" s="340">
        <f t="shared" si="0"/>
        <v>0</v>
      </c>
      <c r="M22" s="34"/>
      <c r="N22" s="34"/>
      <c r="O22" s="340">
        <f t="shared" si="1"/>
        <v>0</v>
      </c>
      <c r="P22" s="410"/>
      <c r="Q22" s="473">
        <f>IF(AW22&gt;0,0,IF(D22=Persönliche_Daten!$D$24,Persönliche_Daten!$H$24,IF(D22=Persönliche_Daten!$D$26,Persönliche_Daten!$H$26,IF(C22=2,Persönliche_Daten!$G$13,IF(C22=3,Persönliche_Daten!$H$13,IF(C22=4,Persönliche_Daten!$I$13,IF(C22=5,Persönliche_Daten!$J$13,IF(C22=6,Persönliche_Daten!$K$13))))))+IF(C22=7,Persönliche_Daten!$L$13,IF(C22=1,Persönliche_Daten!$M$13,0))))</f>
        <v>0</v>
      </c>
      <c r="R22" s="474"/>
      <c r="S22" s="475">
        <f t="shared" si="2"/>
        <v>0</v>
      </c>
      <c r="T22" s="474"/>
      <c r="U22" s="468">
        <f t="shared" si="3"/>
        <v>0</v>
      </c>
      <c r="V22" s="472"/>
      <c r="W22" s="468">
        <f t="shared" si="14"/>
        <v>0</v>
      </c>
      <c r="X22" s="469"/>
      <c r="Y22" s="341"/>
      <c r="Z22" s="342">
        <f t="shared" si="15"/>
        <v>0</v>
      </c>
      <c r="AA22" s="412"/>
      <c r="AB22" s="413">
        <f t="shared" si="4"/>
        <v>0</v>
      </c>
      <c r="AC22" s="412"/>
      <c r="AD22" s="412"/>
      <c r="AE22" s="412"/>
      <c r="AF22" s="467"/>
      <c r="AG22" s="467"/>
      <c r="AI22" s="414"/>
      <c r="AM22" s="254">
        <f>IF(AND(K22&gt;0,M22=K22),Persönliche_Daten!$AI$5,0)</f>
        <v>0</v>
      </c>
      <c r="AN22" s="254">
        <f t="shared" si="5"/>
        <v>0</v>
      </c>
      <c r="AO22" s="254">
        <f>IF(AND(L22&gt;6,L22&lt;9.01),L22-Persönliche_Daten!$AG$5,0)</f>
        <v>0</v>
      </c>
      <c r="AP22" s="254">
        <f>IF(L22&gt;9,L22-Persönliche_Daten!$AH$5,0)</f>
        <v>0</v>
      </c>
      <c r="AQ22" s="254">
        <f t="shared" si="6"/>
        <v>0</v>
      </c>
      <c r="AR22" s="254">
        <f t="shared" si="7"/>
        <v>0</v>
      </c>
      <c r="AS22" s="254">
        <f>IF(AND(O22&gt;6,O22&lt;9.01),O22-Persönliche_Daten!$AG$5,0)</f>
        <v>0</v>
      </c>
      <c r="AT22" s="254">
        <f>IF(O22&gt;9,O22-Persönliche_Daten!$AH$5,0)</f>
        <v>0</v>
      </c>
      <c r="AU22" s="254">
        <f t="shared" si="8"/>
        <v>0</v>
      </c>
      <c r="AV22" s="254">
        <f t="shared" si="9"/>
        <v>0</v>
      </c>
      <c r="AW22" s="254">
        <f t="shared" si="10"/>
        <v>0</v>
      </c>
    </row>
    <row r="23" spans="2:49" s="254" customFormat="1" ht="21.75" customHeight="1" x14ac:dyDescent="0.25">
      <c r="B23" s="328">
        <f t="shared" si="11"/>
        <v>46184</v>
      </c>
      <c r="C23" s="329">
        <f t="shared" si="12"/>
        <v>5</v>
      </c>
      <c r="D23" s="330">
        <f t="shared" si="13"/>
        <v>46184</v>
      </c>
      <c r="E23" s="263"/>
      <c r="F23" s="31"/>
      <c r="G23" s="31"/>
      <c r="H23" s="32"/>
      <c r="I23" s="251"/>
      <c r="J23" s="33"/>
      <c r="K23" s="33"/>
      <c r="L23" s="340">
        <f t="shared" si="0"/>
        <v>0</v>
      </c>
      <c r="M23" s="34"/>
      <c r="N23" s="34"/>
      <c r="O23" s="340">
        <f t="shared" si="1"/>
        <v>0</v>
      </c>
      <c r="P23" s="410"/>
      <c r="Q23" s="473">
        <f>IF(AW23&gt;0,0,IF(D23=Persönliche_Daten!$D$24,Persönliche_Daten!$H$24,IF(D23=Persönliche_Daten!$D$26,Persönliche_Daten!$H$26,IF(C23=2,Persönliche_Daten!$G$13,IF(C23=3,Persönliche_Daten!$H$13,IF(C23=4,Persönliche_Daten!$I$13,IF(C23=5,Persönliche_Daten!$J$13,IF(C23=6,Persönliche_Daten!$K$13))))))+IF(C23=7,Persönliche_Daten!$L$13,IF(C23=1,Persönliche_Daten!$M$13,0))))</f>
        <v>0</v>
      </c>
      <c r="R23" s="474"/>
      <c r="S23" s="475">
        <f t="shared" si="2"/>
        <v>0</v>
      </c>
      <c r="T23" s="474"/>
      <c r="U23" s="468">
        <f t="shared" si="3"/>
        <v>0</v>
      </c>
      <c r="V23" s="472"/>
      <c r="W23" s="468">
        <f t="shared" si="14"/>
        <v>0</v>
      </c>
      <c r="X23" s="469"/>
      <c r="Y23" s="341"/>
      <c r="Z23" s="342">
        <f t="shared" si="15"/>
        <v>0</v>
      </c>
      <c r="AA23" s="412"/>
      <c r="AB23" s="413">
        <f t="shared" si="4"/>
        <v>0</v>
      </c>
      <c r="AC23" s="412"/>
      <c r="AD23" s="412"/>
      <c r="AE23" s="412"/>
      <c r="AF23" s="467"/>
      <c r="AG23" s="467"/>
      <c r="AI23" s="414"/>
      <c r="AM23" s="254">
        <f>IF(AND(K23&gt;0,M23=K23),Persönliche_Daten!$AI$5,0)</f>
        <v>0</v>
      </c>
      <c r="AN23" s="254">
        <f t="shared" si="5"/>
        <v>0</v>
      </c>
      <c r="AO23" s="254">
        <f>IF(AND(L23&gt;6,L23&lt;9.01),L23-Persönliche_Daten!$AG$5,0)</f>
        <v>0</v>
      </c>
      <c r="AP23" s="254">
        <f>IF(L23&gt;9,L23-Persönliche_Daten!$AH$5,0)</f>
        <v>0</v>
      </c>
      <c r="AQ23" s="254">
        <f t="shared" si="6"/>
        <v>0</v>
      </c>
      <c r="AR23" s="254">
        <f t="shared" si="7"/>
        <v>0</v>
      </c>
      <c r="AS23" s="254">
        <f>IF(AND(O23&gt;6,O23&lt;9.01),O23-Persönliche_Daten!$AG$5,0)</f>
        <v>0</v>
      </c>
      <c r="AT23" s="254">
        <f>IF(O23&gt;9,O23-Persönliche_Daten!$AH$5,0)</f>
        <v>0</v>
      </c>
      <c r="AU23" s="254">
        <f t="shared" si="8"/>
        <v>0</v>
      </c>
      <c r="AV23" s="254">
        <f t="shared" si="9"/>
        <v>0</v>
      </c>
      <c r="AW23" s="254">
        <f t="shared" si="10"/>
        <v>0</v>
      </c>
    </row>
    <row r="24" spans="2:49" s="254" customFormat="1" ht="21.75" customHeight="1" x14ac:dyDescent="0.25">
      <c r="B24" s="328">
        <f t="shared" si="11"/>
        <v>46185</v>
      </c>
      <c r="C24" s="329">
        <f t="shared" si="12"/>
        <v>6</v>
      </c>
      <c r="D24" s="330">
        <f t="shared" si="13"/>
        <v>46185</v>
      </c>
      <c r="E24" s="263"/>
      <c r="F24" s="31"/>
      <c r="G24" s="31"/>
      <c r="H24" s="32"/>
      <c r="I24" s="251"/>
      <c r="J24" s="33"/>
      <c r="K24" s="33"/>
      <c r="L24" s="340">
        <f t="shared" si="0"/>
        <v>0</v>
      </c>
      <c r="M24" s="34"/>
      <c r="N24" s="34"/>
      <c r="O24" s="340">
        <f t="shared" si="1"/>
        <v>0</v>
      </c>
      <c r="P24" s="410"/>
      <c r="Q24" s="473">
        <f>IF(AW24&gt;0,0,IF(D24=Persönliche_Daten!$D$24,Persönliche_Daten!$H$24,IF(D24=Persönliche_Daten!$D$26,Persönliche_Daten!$H$26,IF(C24=2,Persönliche_Daten!$G$13,IF(C24=3,Persönliche_Daten!$H$13,IF(C24=4,Persönliche_Daten!$I$13,IF(C24=5,Persönliche_Daten!$J$13,IF(C24=6,Persönliche_Daten!$K$13))))))+IF(C24=7,Persönliche_Daten!$L$13,IF(C24=1,Persönliche_Daten!$M$13,0))))</f>
        <v>0</v>
      </c>
      <c r="R24" s="474"/>
      <c r="S24" s="475">
        <f t="shared" si="2"/>
        <v>0</v>
      </c>
      <c r="T24" s="474"/>
      <c r="U24" s="468">
        <f t="shared" si="3"/>
        <v>0</v>
      </c>
      <c r="V24" s="472"/>
      <c r="W24" s="468">
        <f t="shared" si="14"/>
        <v>0</v>
      </c>
      <c r="X24" s="469"/>
      <c r="Y24" s="341"/>
      <c r="Z24" s="342">
        <f t="shared" si="15"/>
        <v>0</v>
      </c>
      <c r="AA24" s="412"/>
      <c r="AB24" s="413">
        <f t="shared" si="4"/>
        <v>0</v>
      </c>
      <c r="AC24" s="412"/>
      <c r="AD24" s="412"/>
      <c r="AE24" s="412"/>
      <c r="AF24" s="467"/>
      <c r="AG24" s="467"/>
      <c r="AI24" s="414"/>
      <c r="AM24" s="254">
        <f>IF(AND(K24&gt;0,M24=K24),Persönliche_Daten!$AI$5,0)</f>
        <v>0</v>
      </c>
      <c r="AN24" s="254">
        <f t="shared" si="5"/>
        <v>0</v>
      </c>
      <c r="AO24" s="254">
        <f>IF(AND(L24&gt;6,L24&lt;9.01),L24-Persönliche_Daten!$AG$5,0)</f>
        <v>0</v>
      </c>
      <c r="AP24" s="254">
        <f>IF(L24&gt;9,L24-Persönliche_Daten!$AH$5,0)</f>
        <v>0</v>
      </c>
      <c r="AQ24" s="254">
        <f t="shared" si="6"/>
        <v>0</v>
      </c>
      <c r="AR24" s="254">
        <f t="shared" si="7"/>
        <v>0</v>
      </c>
      <c r="AS24" s="254">
        <f>IF(AND(O24&gt;6,O24&lt;9.01),O24-Persönliche_Daten!$AG$5,0)</f>
        <v>0</v>
      </c>
      <c r="AT24" s="254">
        <f>IF(O24&gt;9,O24-Persönliche_Daten!$AH$5,0)</f>
        <v>0</v>
      </c>
      <c r="AU24" s="254">
        <f t="shared" si="8"/>
        <v>0</v>
      </c>
      <c r="AV24" s="254">
        <f t="shared" si="9"/>
        <v>0</v>
      </c>
      <c r="AW24" s="254">
        <f t="shared" si="10"/>
        <v>0</v>
      </c>
    </row>
    <row r="25" spans="2:49" s="254" customFormat="1" ht="21.75" customHeight="1" x14ac:dyDescent="0.25">
      <c r="B25" s="328">
        <f t="shared" si="11"/>
        <v>46186</v>
      </c>
      <c r="C25" s="329">
        <f t="shared" si="12"/>
        <v>7</v>
      </c>
      <c r="D25" s="330">
        <f t="shared" si="13"/>
        <v>46186</v>
      </c>
      <c r="E25" s="263"/>
      <c r="F25" s="31"/>
      <c r="G25" s="31"/>
      <c r="H25" s="32"/>
      <c r="I25" s="251"/>
      <c r="J25" s="33"/>
      <c r="K25" s="33"/>
      <c r="L25" s="340">
        <f t="shared" si="0"/>
        <v>0</v>
      </c>
      <c r="M25" s="34"/>
      <c r="N25" s="34"/>
      <c r="O25" s="340">
        <f t="shared" si="1"/>
        <v>0</v>
      </c>
      <c r="P25" s="410"/>
      <c r="Q25" s="473">
        <f>IF(AW25&gt;0,0,IF(D25=Persönliche_Daten!$D$24,Persönliche_Daten!$H$24,IF(D25=Persönliche_Daten!$D$26,Persönliche_Daten!$H$26,IF(C25=2,Persönliche_Daten!$G$13,IF(C25=3,Persönliche_Daten!$H$13,IF(C25=4,Persönliche_Daten!$I$13,IF(C25=5,Persönliche_Daten!$J$13,IF(C25=6,Persönliche_Daten!$K$13))))))+IF(C25=7,Persönliche_Daten!$L$13,IF(C25=1,Persönliche_Daten!$M$13,0))))</f>
        <v>0</v>
      </c>
      <c r="R25" s="474"/>
      <c r="S25" s="475">
        <f t="shared" si="2"/>
        <v>0</v>
      </c>
      <c r="T25" s="474"/>
      <c r="U25" s="468">
        <f t="shared" si="3"/>
        <v>0</v>
      </c>
      <c r="V25" s="472"/>
      <c r="W25" s="468">
        <f t="shared" si="14"/>
        <v>0</v>
      </c>
      <c r="X25" s="469"/>
      <c r="Y25" s="341"/>
      <c r="Z25" s="342">
        <f t="shared" si="15"/>
        <v>0</v>
      </c>
      <c r="AA25" s="412"/>
      <c r="AB25" s="413">
        <f t="shared" si="4"/>
        <v>0</v>
      </c>
      <c r="AC25" s="412"/>
      <c r="AD25" s="412"/>
      <c r="AE25" s="412"/>
      <c r="AF25" s="467"/>
      <c r="AG25" s="467"/>
      <c r="AI25" s="414"/>
      <c r="AM25" s="254">
        <f>IF(AND(K25&gt;0,M25=K25),Persönliche_Daten!$AI$5,0)</f>
        <v>0</v>
      </c>
      <c r="AN25" s="254">
        <f t="shared" si="5"/>
        <v>0</v>
      </c>
      <c r="AO25" s="254">
        <f>IF(AND(L25&gt;6,L25&lt;9.01),L25-Persönliche_Daten!$AG$5,0)</f>
        <v>0</v>
      </c>
      <c r="AP25" s="254">
        <f>IF(L25&gt;9,L25-Persönliche_Daten!$AH$5,0)</f>
        <v>0</v>
      </c>
      <c r="AQ25" s="254">
        <f t="shared" si="6"/>
        <v>0</v>
      </c>
      <c r="AR25" s="254">
        <f t="shared" si="7"/>
        <v>0</v>
      </c>
      <c r="AS25" s="254">
        <f>IF(AND(O25&gt;6,O25&lt;9.01),O25-Persönliche_Daten!$AG$5,0)</f>
        <v>0</v>
      </c>
      <c r="AT25" s="254">
        <f>IF(O25&gt;9,O25-Persönliche_Daten!$AH$5,0)</f>
        <v>0</v>
      </c>
      <c r="AU25" s="254">
        <f t="shared" si="8"/>
        <v>0</v>
      </c>
      <c r="AV25" s="254">
        <f t="shared" si="9"/>
        <v>0</v>
      </c>
      <c r="AW25" s="254">
        <f t="shared" si="10"/>
        <v>0</v>
      </c>
    </row>
    <row r="26" spans="2:49" s="254" customFormat="1" ht="21.75" customHeight="1" x14ac:dyDescent="0.25">
      <c r="B26" s="328">
        <f t="shared" si="11"/>
        <v>46187</v>
      </c>
      <c r="C26" s="329">
        <f t="shared" si="12"/>
        <v>1</v>
      </c>
      <c r="D26" s="330">
        <f t="shared" si="13"/>
        <v>46187</v>
      </c>
      <c r="E26" s="263"/>
      <c r="F26" s="31"/>
      <c r="G26" s="31"/>
      <c r="H26" s="32"/>
      <c r="I26" s="251"/>
      <c r="J26" s="33"/>
      <c r="K26" s="33"/>
      <c r="L26" s="340">
        <f t="shared" si="0"/>
        <v>0</v>
      </c>
      <c r="M26" s="34"/>
      <c r="N26" s="34"/>
      <c r="O26" s="340">
        <f t="shared" si="1"/>
        <v>0</v>
      </c>
      <c r="P26" s="410"/>
      <c r="Q26" s="473">
        <f>IF(AW26&gt;0,0,IF(D26=Persönliche_Daten!$D$24,Persönliche_Daten!$H$24,IF(D26=Persönliche_Daten!$D$26,Persönliche_Daten!$H$26,IF(C26=2,Persönliche_Daten!$G$13,IF(C26=3,Persönliche_Daten!$H$13,IF(C26=4,Persönliche_Daten!$I$13,IF(C26=5,Persönliche_Daten!$J$13,IF(C26=6,Persönliche_Daten!$K$13))))))+IF(C26=7,Persönliche_Daten!$L$13,IF(C26=1,Persönliche_Daten!$M$13,0))))</f>
        <v>0</v>
      </c>
      <c r="R26" s="474"/>
      <c r="S26" s="475">
        <f t="shared" si="2"/>
        <v>0</v>
      </c>
      <c r="T26" s="474"/>
      <c r="U26" s="468">
        <f t="shared" si="3"/>
        <v>0</v>
      </c>
      <c r="V26" s="472"/>
      <c r="W26" s="468">
        <f t="shared" si="14"/>
        <v>0</v>
      </c>
      <c r="X26" s="469"/>
      <c r="Y26" s="341"/>
      <c r="Z26" s="342">
        <f t="shared" si="15"/>
        <v>0</v>
      </c>
      <c r="AA26" s="412"/>
      <c r="AB26" s="413">
        <f t="shared" si="4"/>
        <v>0</v>
      </c>
      <c r="AC26" s="412"/>
      <c r="AD26" s="412"/>
      <c r="AE26" s="412"/>
      <c r="AF26" s="467"/>
      <c r="AG26" s="467"/>
      <c r="AI26" s="414"/>
      <c r="AM26" s="254">
        <f>IF(AND(K26&gt;0,M26=K26),Persönliche_Daten!$AI$5,0)</f>
        <v>0</v>
      </c>
      <c r="AN26" s="254">
        <f t="shared" si="5"/>
        <v>0</v>
      </c>
      <c r="AO26" s="254">
        <f>IF(AND(L26&gt;6,L26&lt;9.01),L26-Persönliche_Daten!$AG$5,0)</f>
        <v>0</v>
      </c>
      <c r="AP26" s="254">
        <f>IF(L26&gt;9,L26-Persönliche_Daten!$AH$5,0)</f>
        <v>0</v>
      </c>
      <c r="AQ26" s="254">
        <f t="shared" si="6"/>
        <v>0</v>
      </c>
      <c r="AR26" s="254">
        <f t="shared" si="7"/>
        <v>0</v>
      </c>
      <c r="AS26" s="254">
        <f>IF(AND(O26&gt;6,O26&lt;9.01),O26-Persönliche_Daten!$AG$5,0)</f>
        <v>0</v>
      </c>
      <c r="AT26" s="254">
        <f>IF(O26&gt;9,O26-Persönliche_Daten!$AH$5,0)</f>
        <v>0</v>
      </c>
      <c r="AU26" s="254">
        <f t="shared" si="8"/>
        <v>0</v>
      </c>
      <c r="AV26" s="254">
        <f t="shared" si="9"/>
        <v>0</v>
      </c>
      <c r="AW26" s="254">
        <f t="shared" si="10"/>
        <v>0</v>
      </c>
    </row>
    <row r="27" spans="2:49" s="254" customFormat="1" ht="21.75" customHeight="1" x14ac:dyDescent="0.25">
      <c r="B27" s="328">
        <f t="shared" si="11"/>
        <v>46188</v>
      </c>
      <c r="C27" s="329">
        <f t="shared" si="12"/>
        <v>2</v>
      </c>
      <c r="D27" s="330">
        <f t="shared" si="13"/>
        <v>46188</v>
      </c>
      <c r="E27" s="263"/>
      <c r="F27" s="31"/>
      <c r="G27" s="31"/>
      <c r="H27" s="32"/>
      <c r="I27" s="251"/>
      <c r="J27" s="33"/>
      <c r="K27" s="33"/>
      <c r="L27" s="340">
        <f t="shared" si="0"/>
        <v>0</v>
      </c>
      <c r="M27" s="34"/>
      <c r="N27" s="34"/>
      <c r="O27" s="340">
        <f t="shared" si="1"/>
        <v>0</v>
      </c>
      <c r="P27" s="410"/>
      <c r="Q27" s="473">
        <f>IF(AW27&gt;0,0,IF(D27=Persönliche_Daten!$D$24,Persönliche_Daten!$H$24,IF(D27=Persönliche_Daten!$D$26,Persönliche_Daten!$H$26,IF(C27=2,Persönliche_Daten!$G$13,IF(C27=3,Persönliche_Daten!$H$13,IF(C27=4,Persönliche_Daten!$I$13,IF(C27=5,Persönliche_Daten!$J$13,IF(C27=6,Persönliche_Daten!$K$13))))))+IF(C27=7,Persönliche_Daten!$L$13,IF(C27=1,Persönliche_Daten!$M$13,0))))</f>
        <v>0</v>
      </c>
      <c r="R27" s="474"/>
      <c r="S27" s="475">
        <f t="shared" si="2"/>
        <v>0</v>
      </c>
      <c r="T27" s="474"/>
      <c r="U27" s="468">
        <f t="shared" si="3"/>
        <v>0</v>
      </c>
      <c r="V27" s="472"/>
      <c r="W27" s="468">
        <f t="shared" si="14"/>
        <v>0</v>
      </c>
      <c r="X27" s="469"/>
      <c r="Y27" s="341"/>
      <c r="Z27" s="342">
        <f t="shared" si="15"/>
        <v>0</v>
      </c>
      <c r="AA27" s="412"/>
      <c r="AB27" s="413">
        <f t="shared" si="4"/>
        <v>0</v>
      </c>
      <c r="AC27" s="412"/>
      <c r="AD27" s="412"/>
      <c r="AE27" s="412"/>
      <c r="AF27" s="467"/>
      <c r="AG27" s="467"/>
      <c r="AI27" s="414"/>
      <c r="AM27" s="254">
        <f>IF(AND(K27&gt;0,M27=K27),Persönliche_Daten!$AI$5,0)</f>
        <v>0</v>
      </c>
      <c r="AN27" s="254">
        <f t="shared" si="5"/>
        <v>0</v>
      </c>
      <c r="AO27" s="254">
        <f>IF(AND(L27&gt;6,L27&lt;9.01),L27-Persönliche_Daten!$AG$5,0)</f>
        <v>0</v>
      </c>
      <c r="AP27" s="254">
        <f>IF(L27&gt;9,L27-Persönliche_Daten!$AH$5,0)</f>
        <v>0</v>
      </c>
      <c r="AQ27" s="254">
        <f t="shared" si="6"/>
        <v>0</v>
      </c>
      <c r="AR27" s="254">
        <f t="shared" si="7"/>
        <v>0</v>
      </c>
      <c r="AS27" s="254">
        <f>IF(AND(O27&gt;6,O27&lt;9.01),O27-Persönliche_Daten!$AG$5,0)</f>
        <v>0</v>
      </c>
      <c r="AT27" s="254">
        <f>IF(O27&gt;9,O27-Persönliche_Daten!$AH$5,0)</f>
        <v>0</v>
      </c>
      <c r="AU27" s="254">
        <f t="shared" si="8"/>
        <v>0</v>
      </c>
      <c r="AV27" s="254">
        <f t="shared" si="9"/>
        <v>0</v>
      </c>
      <c r="AW27" s="254">
        <f t="shared" si="10"/>
        <v>0</v>
      </c>
    </row>
    <row r="28" spans="2:49" s="254" customFormat="1" ht="21.75" customHeight="1" x14ac:dyDescent="0.25">
      <c r="B28" s="328">
        <f t="shared" si="11"/>
        <v>46189</v>
      </c>
      <c r="C28" s="329">
        <f t="shared" si="12"/>
        <v>3</v>
      </c>
      <c r="D28" s="330">
        <f t="shared" si="13"/>
        <v>46189</v>
      </c>
      <c r="E28" s="263"/>
      <c r="F28" s="31"/>
      <c r="G28" s="31"/>
      <c r="H28" s="32"/>
      <c r="I28" s="251"/>
      <c r="J28" s="33"/>
      <c r="K28" s="33"/>
      <c r="L28" s="340">
        <f t="shared" si="0"/>
        <v>0</v>
      </c>
      <c r="M28" s="34"/>
      <c r="N28" s="34"/>
      <c r="O28" s="340">
        <f t="shared" si="1"/>
        <v>0</v>
      </c>
      <c r="P28" s="410"/>
      <c r="Q28" s="473">
        <f>IF(AW28&gt;0,0,IF(D28=Persönliche_Daten!$D$24,Persönliche_Daten!$H$24,IF(D28=Persönliche_Daten!$D$26,Persönliche_Daten!$H$26,IF(C28=2,Persönliche_Daten!$G$13,IF(C28=3,Persönliche_Daten!$H$13,IF(C28=4,Persönliche_Daten!$I$13,IF(C28=5,Persönliche_Daten!$J$13,IF(C28=6,Persönliche_Daten!$K$13))))))+IF(C28=7,Persönliche_Daten!$L$13,IF(C28=1,Persönliche_Daten!$M$13,0))))</f>
        <v>0</v>
      </c>
      <c r="R28" s="474"/>
      <c r="S28" s="475">
        <f t="shared" si="2"/>
        <v>0</v>
      </c>
      <c r="T28" s="474"/>
      <c r="U28" s="468">
        <f t="shared" si="3"/>
        <v>0</v>
      </c>
      <c r="V28" s="472"/>
      <c r="W28" s="468">
        <f t="shared" si="14"/>
        <v>0</v>
      </c>
      <c r="X28" s="469"/>
      <c r="Y28" s="341"/>
      <c r="Z28" s="342">
        <f t="shared" si="15"/>
        <v>0</v>
      </c>
      <c r="AA28" s="412"/>
      <c r="AB28" s="413">
        <f t="shared" si="4"/>
        <v>0</v>
      </c>
      <c r="AC28" s="412"/>
      <c r="AD28" s="412"/>
      <c r="AE28" s="412"/>
      <c r="AF28" s="467"/>
      <c r="AG28" s="467"/>
      <c r="AI28" s="414"/>
      <c r="AM28" s="254">
        <f>IF(AND(K28&gt;0,M28=K28),Persönliche_Daten!$AI$5,0)</f>
        <v>0</v>
      </c>
      <c r="AN28" s="254">
        <f t="shared" si="5"/>
        <v>0</v>
      </c>
      <c r="AO28" s="254">
        <f>IF(AND(L28&gt;6,L28&lt;9.01),L28-Persönliche_Daten!$AG$5,0)</f>
        <v>0</v>
      </c>
      <c r="AP28" s="254">
        <f>IF(L28&gt;9,L28-Persönliche_Daten!$AH$5,0)</f>
        <v>0</v>
      </c>
      <c r="AQ28" s="254">
        <f t="shared" si="6"/>
        <v>0</v>
      </c>
      <c r="AR28" s="254">
        <f t="shared" si="7"/>
        <v>0</v>
      </c>
      <c r="AS28" s="254">
        <f>IF(AND(O28&gt;6,O28&lt;9.01),O28-Persönliche_Daten!$AG$5,0)</f>
        <v>0</v>
      </c>
      <c r="AT28" s="254">
        <f>IF(O28&gt;9,O28-Persönliche_Daten!$AH$5,0)</f>
        <v>0</v>
      </c>
      <c r="AU28" s="254">
        <f t="shared" si="8"/>
        <v>0</v>
      </c>
      <c r="AV28" s="254">
        <f t="shared" si="9"/>
        <v>0</v>
      </c>
      <c r="AW28" s="254">
        <f t="shared" si="10"/>
        <v>0</v>
      </c>
    </row>
    <row r="29" spans="2:49" s="254" customFormat="1" ht="21.75" customHeight="1" x14ac:dyDescent="0.25">
      <c r="B29" s="328">
        <f t="shared" si="11"/>
        <v>46190</v>
      </c>
      <c r="C29" s="329">
        <f t="shared" si="12"/>
        <v>4</v>
      </c>
      <c r="D29" s="330">
        <f t="shared" si="13"/>
        <v>46190</v>
      </c>
      <c r="E29" s="263" t="s">
        <v>108</v>
      </c>
      <c r="F29" s="31"/>
      <c r="G29" s="31"/>
      <c r="H29" s="32" t="s">
        <v>108</v>
      </c>
      <c r="I29" s="251"/>
      <c r="J29" s="33"/>
      <c r="K29" s="33"/>
      <c r="L29" s="340">
        <f t="shared" si="0"/>
        <v>0</v>
      </c>
      <c r="M29" s="34"/>
      <c r="N29" s="34"/>
      <c r="O29" s="340">
        <f t="shared" si="1"/>
        <v>0</v>
      </c>
      <c r="P29" s="410"/>
      <c r="Q29" s="473">
        <f>IF(AW29&gt;0,0,IF(D29=Persönliche_Daten!$D$24,Persönliche_Daten!$H$24,IF(D29=Persönliche_Daten!$D$26,Persönliche_Daten!$H$26,IF(C29=2,Persönliche_Daten!$G$13,IF(C29=3,Persönliche_Daten!$H$13,IF(C29=4,Persönliche_Daten!$I$13,IF(C29=5,Persönliche_Daten!$J$13,IF(C29=6,Persönliche_Daten!$K$13))))))+IF(C29=7,Persönliche_Daten!$L$13,IF(C29=1,Persönliche_Daten!$M$13,0))))</f>
        <v>0</v>
      </c>
      <c r="R29" s="474"/>
      <c r="S29" s="475">
        <f t="shared" si="2"/>
        <v>0</v>
      </c>
      <c r="T29" s="474"/>
      <c r="U29" s="468">
        <f t="shared" si="3"/>
        <v>0</v>
      </c>
      <c r="V29" s="472"/>
      <c r="W29" s="468">
        <f t="shared" si="14"/>
        <v>0</v>
      </c>
      <c r="X29" s="469"/>
      <c r="Y29" s="341"/>
      <c r="Z29" s="342">
        <f t="shared" si="15"/>
        <v>0</v>
      </c>
      <c r="AA29" s="412"/>
      <c r="AB29" s="413">
        <f t="shared" si="4"/>
        <v>0</v>
      </c>
      <c r="AC29" s="412"/>
      <c r="AD29" s="412"/>
      <c r="AE29" s="412"/>
      <c r="AF29" s="467"/>
      <c r="AG29" s="467"/>
      <c r="AI29" s="414"/>
      <c r="AM29" s="254">
        <f>IF(AND(K29&gt;0,M29=K29),Persönliche_Daten!$AI$5,0)</f>
        <v>0</v>
      </c>
      <c r="AN29" s="254">
        <f t="shared" si="5"/>
        <v>0</v>
      </c>
      <c r="AO29" s="254">
        <f>IF(AND(L29&gt;6,L29&lt;9.01),L29-Persönliche_Daten!$AG$5,0)</f>
        <v>0</v>
      </c>
      <c r="AP29" s="254">
        <f>IF(L29&gt;9,L29-Persönliche_Daten!$AH$5,0)</f>
        <v>0</v>
      </c>
      <c r="AQ29" s="254">
        <f t="shared" si="6"/>
        <v>0</v>
      </c>
      <c r="AR29" s="254">
        <f t="shared" si="7"/>
        <v>0</v>
      </c>
      <c r="AS29" s="254">
        <f>IF(AND(O29&gt;6,O29&lt;9.01),O29-Persönliche_Daten!$AG$5,0)</f>
        <v>0</v>
      </c>
      <c r="AT29" s="254">
        <f>IF(O29&gt;9,O29-Persönliche_Daten!$AH$5,0)</f>
        <v>0</v>
      </c>
      <c r="AU29" s="254">
        <f t="shared" si="8"/>
        <v>0</v>
      </c>
      <c r="AV29" s="254">
        <f t="shared" si="9"/>
        <v>0</v>
      </c>
      <c r="AW29" s="254">
        <f t="shared" si="10"/>
        <v>0</v>
      </c>
    </row>
    <row r="30" spans="2:49" s="254" customFormat="1" ht="21.75" customHeight="1" x14ac:dyDescent="0.25">
      <c r="B30" s="328">
        <f t="shared" si="11"/>
        <v>46191</v>
      </c>
      <c r="C30" s="329">
        <f t="shared" si="12"/>
        <v>5</v>
      </c>
      <c r="D30" s="330">
        <f t="shared" si="13"/>
        <v>46191</v>
      </c>
      <c r="E30" s="263" t="s">
        <v>108</v>
      </c>
      <c r="F30" s="31"/>
      <c r="G30" s="31"/>
      <c r="H30" s="32" t="s">
        <v>108</v>
      </c>
      <c r="I30" s="251"/>
      <c r="J30" s="33"/>
      <c r="K30" s="33"/>
      <c r="L30" s="340">
        <f t="shared" si="0"/>
        <v>0</v>
      </c>
      <c r="M30" s="34"/>
      <c r="N30" s="34"/>
      <c r="O30" s="340">
        <f t="shared" si="1"/>
        <v>0</v>
      </c>
      <c r="P30" s="410"/>
      <c r="Q30" s="473">
        <f>IF(AW30&gt;0,0,IF(D30=Persönliche_Daten!$D$24,Persönliche_Daten!$H$24,IF(D30=Persönliche_Daten!$D$26,Persönliche_Daten!$H$26,IF(C30=2,Persönliche_Daten!$G$13,IF(C30=3,Persönliche_Daten!$H$13,IF(C30=4,Persönliche_Daten!$I$13,IF(C30=5,Persönliche_Daten!$J$13,IF(C30=6,Persönliche_Daten!$K$13))))))+IF(C30=7,Persönliche_Daten!$L$13,IF(C30=1,Persönliche_Daten!$M$13,0))))</f>
        <v>0</v>
      </c>
      <c r="R30" s="474"/>
      <c r="S30" s="475">
        <f t="shared" si="2"/>
        <v>0</v>
      </c>
      <c r="T30" s="474"/>
      <c r="U30" s="468">
        <f t="shared" si="3"/>
        <v>0</v>
      </c>
      <c r="V30" s="472"/>
      <c r="W30" s="468">
        <f t="shared" si="14"/>
        <v>0</v>
      </c>
      <c r="X30" s="469"/>
      <c r="Y30" s="341"/>
      <c r="Z30" s="342">
        <f t="shared" si="15"/>
        <v>0</v>
      </c>
      <c r="AA30" s="412"/>
      <c r="AB30" s="413">
        <f t="shared" si="4"/>
        <v>0</v>
      </c>
      <c r="AC30" s="412"/>
      <c r="AD30" s="412"/>
      <c r="AE30" s="412"/>
      <c r="AF30" s="467"/>
      <c r="AG30" s="467"/>
      <c r="AI30" s="414"/>
      <c r="AM30" s="254">
        <f>IF(AND(K30&gt;0,M30=K30),Persönliche_Daten!$AI$5,0)</f>
        <v>0</v>
      </c>
      <c r="AN30" s="254">
        <f t="shared" si="5"/>
        <v>0</v>
      </c>
      <c r="AO30" s="254">
        <f>IF(AND(L30&gt;6,L30&lt;9.01),L30-Persönliche_Daten!$AG$5,0)</f>
        <v>0</v>
      </c>
      <c r="AP30" s="254">
        <f>IF(L30&gt;9,L30-Persönliche_Daten!$AH$5,0)</f>
        <v>0</v>
      </c>
      <c r="AQ30" s="254">
        <f t="shared" si="6"/>
        <v>0</v>
      </c>
      <c r="AR30" s="254">
        <f t="shared" si="7"/>
        <v>0</v>
      </c>
      <c r="AS30" s="254">
        <f>IF(AND(O30&gt;6,O30&lt;9.01),O30-Persönliche_Daten!$AG$5,0)</f>
        <v>0</v>
      </c>
      <c r="AT30" s="254">
        <f>IF(O30&gt;9,O30-Persönliche_Daten!$AH$5,0)</f>
        <v>0</v>
      </c>
      <c r="AU30" s="254">
        <f t="shared" si="8"/>
        <v>0</v>
      </c>
      <c r="AV30" s="254">
        <f t="shared" si="9"/>
        <v>0</v>
      </c>
      <c r="AW30" s="254">
        <f t="shared" si="10"/>
        <v>0</v>
      </c>
    </row>
    <row r="31" spans="2:49" s="254" customFormat="1" ht="21.75" customHeight="1" x14ac:dyDescent="0.25">
      <c r="B31" s="328">
        <f t="shared" si="11"/>
        <v>46192</v>
      </c>
      <c r="C31" s="329">
        <f t="shared" si="12"/>
        <v>6</v>
      </c>
      <c r="D31" s="330">
        <f t="shared" si="13"/>
        <v>46192</v>
      </c>
      <c r="E31" s="263"/>
      <c r="F31" s="31"/>
      <c r="G31" s="31"/>
      <c r="H31" s="32"/>
      <c r="I31" s="251"/>
      <c r="J31" s="33"/>
      <c r="K31" s="33"/>
      <c r="L31" s="340">
        <f t="shared" si="0"/>
        <v>0</v>
      </c>
      <c r="M31" s="34"/>
      <c r="N31" s="34"/>
      <c r="O31" s="340">
        <f t="shared" si="1"/>
        <v>0</v>
      </c>
      <c r="P31" s="410"/>
      <c r="Q31" s="473">
        <f>IF(AW31&gt;0,0,IF(D31=Persönliche_Daten!$D$24,Persönliche_Daten!$H$24,IF(D31=Persönliche_Daten!$D$26,Persönliche_Daten!$H$26,IF(C31=2,Persönliche_Daten!$G$13,IF(C31=3,Persönliche_Daten!$H$13,IF(C31=4,Persönliche_Daten!$I$13,IF(C31=5,Persönliche_Daten!$J$13,IF(C31=6,Persönliche_Daten!$K$13))))))+IF(C31=7,Persönliche_Daten!$L$13,IF(C31=1,Persönliche_Daten!$M$13,0))))</f>
        <v>0</v>
      </c>
      <c r="R31" s="474"/>
      <c r="S31" s="475">
        <f t="shared" si="2"/>
        <v>0</v>
      </c>
      <c r="T31" s="474"/>
      <c r="U31" s="468">
        <f t="shared" si="3"/>
        <v>0</v>
      </c>
      <c r="V31" s="472"/>
      <c r="W31" s="468">
        <f t="shared" si="14"/>
        <v>0</v>
      </c>
      <c r="X31" s="469"/>
      <c r="Y31" s="341"/>
      <c r="Z31" s="342">
        <f t="shared" si="15"/>
        <v>0</v>
      </c>
      <c r="AA31" s="412"/>
      <c r="AB31" s="413">
        <f t="shared" si="4"/>
        <v>0</v>
      </c>
      <c r="AC31" s="412"/>
      <c r="AD31" s="412"/>
      <c r="AE31" s="412"/>
      <c r="AF31" s="467"/>
      <c r="AG31" s="467"/>
      <c r="AI31" s="414"/>
      <c r="AM31" s="254">
        <f>IF(AND(K31&gt;0,M31=K31),Persönliche_Daten!$AI$5,0)</f>
        <v>0</v>
      </c>
      <c r="AN31" s="254">
        <f t="shared" si="5"/>
        <v>0</v>
      </c>
      <c r="AO31" s="254">
        <f>IF(AND(L31&gt;6,L31&lt;9.01),L31-Persönliche_Daten!$AG$5,0)</f>
        <v>0</v>
      </c>
      <c r="AP31" s="254">
        <f>IF(L31&gt;9,L31-Persönliche_Daten!$AH$5,0)</f>
        <v>0</v>
      </c>
      <c r="AQ31" s="254">
        <f t="shared" si="6"/>
        <v>0</v>
      </c>
      <c r="AR31" s="254">
        <f t="shared" si="7"/>
        <v>0</v>
      </c>
      <c r="AS31" s="254">
        <f>IF(AND(O31&gt;6,O31&lt;9.01),O31-Persönliche_Daten!$AG$5,0)</f>
        <v>0</v>
      </c>
      <c r="AT31" s="254">
        <f>IF(O31&gt;9,O31-Persönliche_Daten!$AH$5,0)</f>
        <v>0</v>
      </c>
      <c r="AU31" s="254">
        <f t="shared" si="8"/>
        <v>0</v>
      </c>
      <c r="AV31" s="254">
        <f t="shared" si="9"/>
        <v>0</v>
      </c>
      <c r="AW31" s="254">
        <f t="shared" si="10"/>
        <v>0</v>
      </c>
    </row>
    <row r="32" spans="2:49" s="254" customFormat="1" ht="21.75" customHeight="1" x14ac:dyDescent="0.25">
      <c r="B32" s="328">
        <f t="shared" si="11"/>
        <v>46193</v>
      </c>
      <c r="C32" s="329">
        <f t="shared" si="12"/>
        <v>7</v>
      </c>
      <c r="D32" s="330">
        <f t="shared" si="13"/>
        <v>46193</v>
      </c>
      <c r="E32" s="263"/>
      <c r="F32" s="31"/>
      <c r="G32" s="31"/>
      <c r="H32" s="32"/>
      <c r="I32" s="251"/>
      <c r="J32" s="33"/>
      <c r="K32" s="33"/>
      <c r="L32" s="340">
        <f t="shared" si="0"/>
        <v>0</v>
      </c>
      <c r="M32" s="34"/>
      <c r="N32" s="34"/>
      <c r="O32" s="340">
        <f t="shared" si="1"/>
        <v>0</v>
      </c>
      <c r="P32" s="410"/>
      <c r="Q32" s="473">
        <f>IF(AW32&gt;0,0,IF(D32=Persönliche_Daten!$D$24,Persönliche_Daten!$H$24,IF(D32=Persönliche_Daten!$D$26,Persönliche_Daten!$H$26,IF(C32=2,Persönliche_Daten!$G$13,IF(C32=3,Persönliche_Daten!$H$13,IF(C32=4,Persönliche_Daten!$I$13,IF(C32=5,Persönliche_Daten!$J$13,IF(C32=6,Persönliche_Daten!$K$13))))))+IF(C32=7,Persönliche_Daten!$L$13,IF(C32=1,Persönliche_Daten!$M$13,0))))</f>
        <v>0</v>
      </c>
      <c r="R32" s="474"/>
      <c r="S32" s="475">
        <f t="shared" si="2"/>
        <v>0</v>
      </c>
      <c r="T32" s="474"/>
      <c r="U32" s="468">
        <f t="shared" si="3"/>
        <v>0</v>
      </c>
      <c r="V32" s="472"/>
      <c r="W32" s="468">
        <f t="shared" si="14"/>
        <v>0</v>
      </c>
      <c r="X32" s="469"/>
      <c r="Y32" s="341"/>
      <c r="Z32" s="342">
        <f t="shared" si="15"/>
        <v>0</v>
      </c>
      <c r="AA32" s="412"/>
      <c r="AB32" s="413">
        <f t="shared" si="4"/>
        <v>0</v>
      </c>
      <c r="AC32" s="412"/>
      <c r="AD32" s="412"/>
      <c r="AE32" s="412"/>
      <c r="AF32" s="467"/>
      <c r="AG32" s="467"/>
      <c r="AI32" s="414"/>
      <c r="AM32" s="254">
        <f>IF(AND(K32&gt;0,M32=K32),Persönliche_Daten!$AI$5,0)</f>
        <v>0</v>
      </c>
      <c r="AN32" s="254">
        <f t="shared" si="5"/>
        <v>0</v>
      </c>
      <c r="AO32" s="254">
        <f>IF(AND(L32&gt;6,L32&lt;9.01),L32-Persönliche_Daten!$AG$5,0)</f>
        <v>0</v>
      </c>
      <c r="AP32" s="254">
        <f>IF(L32&gt;9,L32-Persönliche_Daten!$AH$5,0)</f>
        <v>0</v>
      </c>
      <c r="AQ32" s="254">
        <f t="shared" si="6"/>
        <v>0</v>
      </c>
      <c r="AR32" s="254">
        <f t="shared" si="7"/>
        <v>0</v>
      </c>
      <c r="AS32" s="254">
        <f>IF(AND(O32&gt;6,O32&lt;9.01),O32-Persönliche_Daten!$AG$5,0)</f>
        <v>0</v>
      </c>
      <c r="AT32" s="254">
        <f>IF(O32&gt;9,O32-Persönliche_Daten!$AH$5,0)</f>
        <v>0</v>
      </c>
      <c r="AU32" s="254">
        <f t="shared" si="8"/>
        <v>0</v>
      </c>
      <c r="AV32" s="254">
        <f t="shared" si="9"/>
        <v>0</v>
      </c>
      <c r="AW32" s="254">
        <f t="shared" si="10"/>
        <v>0</v>
      </c>
    </row>
    <row r="33" spans="2:49" s="254" customFormat="1" ht="21.75" customHeight="1" x14ac:dyDescent="0.25">
      <c r="B33" s="328">
        <f t="shared" si="11"/>
        <v>46194</v>
      </c>
      <c r="C33" s="329">
        <f t="shared" si="12"/>
        <v>1</v>
      </c>
      <c r="D33" s="330">
        <f t="shared" si="13"/>
        <v>46194</v>
      </c>
      <c r="E33" s="263" t="s">
        <v>108</v>
      </c>
      <c r="F33" s="31"/>
      <c r="G33" s="31"/>
      <c r="H33" s="32" t="s">
        <v>108</v>
      </c>
      <c r="I33" s="251"/>
      <c r="J33" s="33"/>
      <c r="K33" s="33"/>
      <c r="L33" s="340">
        <f t="shared" si="0"/>
        <v>0</v>
      </c>
      <c r="M33" s="34"/>
      <c r="N33" s="34"/>
      <c r="O33" s="340">
        <f t="shared" si="1"/>
        <v>0</v>
      </c>
      <c r="P33" s="410"/>
      <c r="Q33" s="473">
        <f>IF(AW33&gt;0,0,IF(D33=Persönliche_Daten!$D$24,Persönliche_Daten!$H$24,IF(D33=Persönliche_Daten!$D$26,Persönliche_Daten!$H$26,IF(C33=2,Persönliche_Daten!$G$13,IF(C33=3,Persönliche_Daten!$H$13,IF(C33=4,Persönliche_Daten!$I$13,IF(C33=5,Persönliche_Daten!$J$13,IF(C33=6,Persönliche_Daten!$K$13))))))+IF(C33=7,Persönliche_Daten!$L$13,IF(C33=1,Persönliche_Daten!$M$13,0))))</f>
        <v>0</v>
      </c>
      <c r="R33" s="474"/>
      <c r="S33" s="475">
        <f t="shared" si="2"/>
        <v>0</v>
      </c>
      <c r="T33" s="474"/>
      <c r="U33" s="468">
        <f t="shared" si="3"/>
        <v>0</v>
      </c>
      <c r="V33" s="472"/>
      <c r="W33" s="468">
        <f t="shared" si="14"/>
        <v>0</v>
      </c>
      <c r="X33" s="469"/>
      <c r="Y33" s="341"/>
      <c r="Z33" s="342">
        <f t="shared" si="15"/>
        <v>0</v>
      </c>
      <c r="AA33" s="412"/>
      <c r="AB33" s="413">
        <f t="shared" si="4"/>
        <v>0</v>
      </c>
      <c r="AC33" s="412"/>
      <c r="AD33" s="412"/>
      <c r="AE33" s="412"/>
      <c r="AF33" s="467"/>
      <c r="AG33" s="467"/>
      <c r="AI33" s="414"/>
      <c r="AM33" s="254">
        <f>IF(AND(K33&gt;0,M33=K33),Persönliche_Daten!$AI$5,0)</f>
        <v>0</v>
      </c>
      <c r="AN33" s="254">
        <f t="shared" si="5"/>
        <v>0</v>
      </c>
      <c r="AO33" s="254">
        <f>IF(AND(L33&gt;6,L33&lt;9.01),L33-Persönliche_Daten!$AG$5,0)</f>
        <v>0</v>
      </c>
      <c r="AP33" s="254">
        <f>IF(L33&gt;9,L33-Persönliche_Daten!$AH$5,0)</f>
        <v>0</v>
      </c>
      <c r="AQ33" s="254">
        <f t="shared" si="6"/>
        <v>0</v>
      </c>
      <c r="AR33" s="254">
        <f t="shared" si="7"/>
        <v>0</v>
      </c>
      <c r="AS33" s="254">
        <f>IF(AND(O33&gt;6,O33&lt;9.01),O33-Persönliche_Daten!$AG$5,0)</f>
        <v>0</v>
      </c>
      <c r="AT33" s="254">
        <f>IF(O33&gt;9,O33-Persönliche_Daten!$AH$5,0)</f>
        <v>0</v>
      </c>
      <c r="AU33" s="254">
        <f t="shared" si="8"/>
        <v>0</v>
      </c>
      <c r="AV33" s="254">
        <f t="shared" si="9"/>
        <v>0</v>
      </c>
      <c r="AW33" s="254">
        <f t="shared" si="10"/>
        <v>0</v>
      </c>
    </row>
    <row r="34" spans="2:49" s="254" customFormat="1" ht="21.75" customHeight="1" x14ac:dyDescent="0.25">
      <c r="B34" s="328">
        <f t="shared" si="11"/>
        <v>46195</v>
      </c>
      <c r="C34" s="329">
        <f t="shared" si="12"/>
        <v>2</v>
      </c>
      <c r="D34" s="330">
        <f t="shared" si="13"/>
        <v>46195</v>
      </c>
      <c r="E34" s="263" t="s">
        <v>108</v>
      </c>
      <c r="F34" s="31"/>
      <c r="G34" s="31"/>
      <c r="H34" s="32" t="s">
        <v>108</v>
      </c>
      <c r="I34" s="251"/>
      <c r="J34" s="33"/>
      <c r="K34" s="33"/>
      <c r="L34" s="340">
        <f t="shared" si="0"/>
        <v>0</v>
      </c>
      <c r="M34" s="34"/>
      <c r="N34" s="34"/>
      <c r="O34" s="340">
        <f t="shared" si="1"/>
        <v>0</v>
      </c>
      <c r="P34" s="410"/>
      <c r="Q34" s="473">
        <f>IF(AW34&gt;0,0,IF(D34=Persönliche_Daten!$D$24,Persönliche_Daten!$H$24,IF(D34=Persönliche_Daten!$D$26,Persönliche_Daten!$H$26,IF(C34=2,Persönliche_Daten!$G$13,IF(C34=3,Persönliche_Daten!$H$13,IF(C34=4,Persönliche_Daten!$I$13,IF(C34=5,Persönliche_Daten!$J$13,IF(C34=6,Persönliche_Daten!$K$13))))))+IF(C34=7,Persönliche_Daten!$L$13,IF(C34=1,Persönliche_Daten!$M$13,0))))</f>
        <v>0</v>
      </c>
      <c r="R34" s="474"/>
      <c r="S34" s="475">
        <f t="shared" si="2"/>
        <v>0</v>
      </c>
      <c r="T34" s="474"/>
      <c r="U34" s="468">
        <f t="shared" si="3"/>
        <v>0</v>
      </c>
      <c r="V34" s="472"/>
      <c r="W34" s="468">
        <f t="shared" si="14"/>
        <v>0</v>
      </c>
      <c r="X34" s="469"/>
      <c r="Y34" s="341"/>
      <c r="Z34" s="342">
        <f t="shared" si="15"/>
        <v>0</v>
      </c>
      <c r="AA34" s="412"/>
      <c r="AB34" s="413">
        <f t="shared" si="4"/>
        <v>0</v>
      </c>
      <c r="AC34" s="412"/>
      <c r="AD34" s="412"/>
      <c r="AE34" s="412"/>
      <c r="AF34" s="467"/>
      <c r="AG34" s="467"/>
      <c r="AI34" s="414"/>
      <c r="AM34" s="254">
        <f>IF(AND(K34&gt;0,M34=K34),Persönliche_Daten!$AI$5,0)</f>
        <v>0</v>
      </c>
      <c r="AN34" s="254">
        <f t="shared" si="5"/>
        <v>0</v>
      </c>
      <c r="AO34" s="254">
        <f>IF(AND(L34&gt;6,L34&lt;9.01),L34-Persönliche_Daten!$AG$5,0)</f>
        <v>0</v>
      </c>
      <c r="AP34" s="254">
        <f>IF(L34&gt;9,L34-Persönliche_Daten!$AH$5,0)</f>
        <v>0</v>
      </c>
      <c r="AQ34" s="254">
        <f t="shared" si="6"/>
        <v>0</v>
      </c>
      <c r="AR34" s="254">
        <f t="shared" si="7"/>
        <v>0</v>
      </c>
      <c r="AS34" s="254">
        <f>IF(AND(O34&gt;6,O34&lt;9.01),O34-Persönliche_Daten!$AG$5,0)</f>
        <v>0</v>
      </c>
      <c r="AT34" s="254">
        <f>IF(O34&gt;9,O34-Persönliche_Daten!$AH$5,0)</f>
        <v>0</v>
      </c>
      <c r="AU34" s="254">
        <f t="shared" si="8"/>
        <v>0</v>
      </c>
      <c r="AV34" s="254">
        <f t="shared" si="9"/>
        <v>0</v>
      </c>
      <c r="AW34" s="254">
        <f t="shared" si="10"/>
        <v>0</v>
      </c>
    </row>
    <row r="35" spans="2:49" s="254" customFormat="1" ht="21.75" customHeight="1" x14ac:dyDescent="0.25">
      <c r="B35" s="328">
        <f t="shared" si="11"/>
        <v>46196</v>
      </c>
      <c r="C35" s="329">
        <f t="shared" si="12"/>
        <v>3</v>
      </c>
      <c r="D35" s="330">
        <f t="shared" si="13"/>
        <v>46196</v>
      </c>
      <c r="E35" s="263" t="s">
        <v>108</v>
      </c>
      <c r="F35" s="31"/>
      <c r="G35" s="31"/>
      <c r="H35" s="32" t="s">
        <v>108</v>
      </c>
      <c r="I35" s="251"/>
      <c r="J35" s="33"/>
      <c r="K35" s="33"/>
      <c r="L35" s="340">
        <f t="shared" si="0"/>
        <v>0</v>
      </c>
      <c r="M35" s="34"/>
      <c r="N35" s="34"/>
      <c r="O35" s="340">
        <f t="shared" si="1"/>
        <v>0</v>
      </c>
      <c r="P35" s="410"/>
      <c r="Q35" s="473">
        <f>IF(AW35&gt;0,0,IF(D35=Persönliche_Daten!$D$24,Persönliche_Daten!$H$24,IF(D35=Persönliche_Daten!$D$26,Persönliche_Daten!$H$26,IF(C35=2,Persönliche_Daten!$G$13,IF(C35=3,Persönliche_Daten!$H$13,IF(C35=4,Persönliche_Daten!$I$13,IF(C35=5,Persönliche_Daten!$J$13,IF(C35=6,Persönliche_Daten!$K$13))))))+IF(C35=7,Persönliche_Daten!$L$13,IF(C35=1,Persönliche_Daten!$M$13,0))))</f>
        <v>0</v>
      </c>
      <c r="R35" s="474"/>
      <c r="S35" s="475">
        <f t="shared" si="2"/>
        <v>0</v>
      </c>
      <c r="T35" s="474"/>
      <c r="U35" s="468">
        <f t="shared" si="3"/>
        <v>0</v>
      </c>
      <c r="V35" s="472"/>
      <c r="W35" s="468">
        <f t="shared" si="14"/>
        <v>0</v>
      </c>
      <c r="X35" s="469"/>
      <c r="Y35" s="341"/>
      <c r="Z35" s="342">
        <f t="shared" si="15"/>
        <v>0</v>
      </c>
      <c r="AA35" s="412"/>
      <c r="AB35" s="413">
        <f t="shared" si="4"/>
        <v>0</v>
      </c>
      <c r="AC35" s="412"/>
      <c r="AD35" s="412"/>
      <c r="AE35" s="412"/>
      <c r="AF35" s="467"/>
      <c r="AG35" s="467"/>
      <c r="AI35" s="414"/>
      <c r="AM35" s="254">
        <f>IF(AND(K35&gt;0,M35=K35),Persönliche_Daten!$AI$5,0)</f>
        <v>0</v>
      </c>
      <c r="AN35" s="254">
        <f t="shared" si="5"/>
        <v>0</v>
      </c>
      <c r="AO35" s="254">
        <f>IF(AND(L35&gt;6,L35&lt;9.01),L35-Persönliche_Daten!$AG$5,0)</f>
        <v>0</v>
      </c>
      <c r="AP35" s="254">
        <f>IF(L35&gt;9,L35-Persönliche_Daten!$AH$5,0)</f>
        <v>0</v>
      </c>
      <c r="AQ35" s="254">
        <f t="shared" si="6"/>
        <v>0</v>
      </c>
      <c r="AR35" s="254">
        <f t="shared" si="7"/>
        <v>0</v>
      </c>
      <c r="AS35" s="254">
        <f>IF(AND(O35&gt;6,O35&lt;9.01),O35-Persönliche_Daten!$AG$5,0)</f>
        <v>0</v>
      </c>
      <c r="AT35" s="254">
        <f>IF(O35&gt;9,O35-Persönliche_Daten!$AH$5,0)</f>
        <v>0</v>
      </c>
      <c r="AU35" s="254">
        <f t="shared" si="8"/>
        <v>0</v>
      </c>
      <c r="AV35" s="254">
        <f t="shared" si="9"/>
        <v>0</v>
      </c>
      <c r="AW35" s="254">
        <f t="shared" si="10"/>
        <v>0</v>
      </c>
    </row>
    <row r="36" spans="2:49" s="254" customFormat="1" ht="21.75" customHeight="1" x14ac:dyDescent="0.25">
      <c r="B36" s="328">
        <f t="shared" si="11"/>
        <v>46197</v>
      </c>
      <c r="C36" s="329">
        <f t="shared" si="12"/>
        <v>4</v>
      </c>
      <c r="D36" s="330">
        <f t="shared" si="13"/>
        <v>46197</v>
      </c>
      <c r="E36" s="263" t="s">
        <v>108</v>
      </c>
      <c r="F36" s="31"/>
      <c r="G36" s="31"/>
      <c r="H36" s="32" t="s">
        <v>108</v>
      </c>
      <c r="I36" s="251"/>
      <c r="J36" s="33"/>
      <c r="K36" s="33"/>
      <c r="L36" s="340">
        <f t="shared" si="0"/>
        <v>0</v>
      </c>
      <c r="M36" s="34"/>
      <c r="N36" s="34"/>
      <c r="O36" s="340">
        <f t="shared" si="1"/>
        <v>0</v>
      </c>
      <c r="P36" s="410"/>
      <c r="Q36" s="473">
        <f>IF(AW36&gt;0,0,IF(D36=Persönliche_Daten!$D$24,Persönliche_Daten!$H$24,IF(D36=Persönliche_Daten!$D$26,Persönliche_Daten!$H$26,IF(C36=2,Persönliche_Daten!$G$13,IF(C36=3,Persönliche_Daten!$H$13,IF(C36=4,Persönliche_Daten!$I$13,IF(C36=5,Persönliche_Daten!$J$13,IF(C36=6,Persönliche_Daten!$K$13))))))+IF(C36=7,Persönliche_Daten!$L$13,IF(C36=1,Persönliche_Daten!$M$13,0))))</f>
        <v>0</v>
      </c>
      <c r="R36" s="474"/>
      <c r="S36" s="475">
        <f t="shared" si="2"/>
        <v>0</v>
      </c>
      <c r="T36" s="474"/>
      <c r="U36" s="468">
        <f t="shared" si="3"/>
        <v>0</v>
      </c>
      <c r="V36" s="472"/>
      <c r="W36" s="468">
        <f t="shared" si="14"/>
        <v>0</v>
      </c>
      <c r="X36" s="469"/>
      <c r="Y36" s="341"/>
      <c r="Z36" s="342">
        <f t="shared" si="15"/>
        <v>0</v>
      </c>
      <c r="AA36" s="412"/>
      <c r="AB36" s="413">
        <f t="shared" si="4"/>
        <v>0</v>
      </c>
      <c r="AC36" s="412"/>
      <c r="AD36" s="412"/>
      <c r="AE36" s="412"/>
      <c r="AF36" s="467"/>
      <c r="AG36" s="467"/>
      <c r="AI36" s="414"/>
      <c r="AM36" s="254">
        <f>IF(AND(K36&gt;0,M36=K36),Persönliche_Daten!$AI$5,0)</f>
        <v>0</v>
      </c>
      <c r="AN36" s="254">
        <f t="shared" si="5"/>
        <v>0</v>
      </c>
      <c r="AO36" s="254">
        <f>IF(AND(L36&gt;6,L36&lt;9.01),L36-Persönliche_Daten!$AG$5,0)</f>
        <v>0</v>
      </c>
      <c r="AP36" s="254">
        <f>IF(L36&gt;9,L36-Persönliche_Daten!$AH$5,0)</f>
        <v>0</v>
      </c>
      <c r="AQ36" s="254">
        <f t="shared" si="6"/>
        <v>0</v>
      </c>
      <c r="AR36" s="254">
        <f t="shared" si="7"/>
        <v>0</v>
      </c>
      <c r="AS36" s="254">
        <f>IF(AND(O36&gt;6,O36&lt;9.01),O36-Persönliche_Daten!$AG$5,0)</f>
        <v>0</v>
      </c>
      <c r="AT36" s="254">
        <f>IF(O36&gt;9,O36-Persönliche_Daten!$AH$5,0)</f>
        <v>0</v>
      </c>
      <c r="AU36" s="254">
        <f t="shared" si="8"/>
        <v>0</v>
      </c>
      <c r="AV36" s="254">
        <f t="shared" si="9"/>
        <v>0</v>
      </c>
      <c r="AW36" s="254">
        <f t="shared" si="10"/>
        <v>0</v>
      </c>
    </row>
    <row r="37" spans="2:49" s="254" customFormat="1" ht="21.75" customHeight="1" x14ac:dyDescent="0.25">
      <c r="B37" s="328">
        <f t="shared" si="11"/>
        <v>46198</v>
      </c>
      <c r="C37" s="329">
        <f t="shared" si="12"/>
        <v>5</v>
      </c>
      <c r="D37" s="330">
        <f t="shared" si="13"/>
        <v>46198</v>
      </c>
      <c r="E37" s="263" t="s">
        <v>108</v>
      </c>
      <c r="F37" s="31"/>
      <c r="G37" s="31"/>
      <c r="H37" s="32" t="s">
        <v>108</v>
      </c>
      <c r="I37" s="251"/>
      <c r="J37" s="33"/>
      <c r="K37" s="33"/>
      <c r="L37" s="340">
        <f t="shared" si="0"/>
        <v>0</v>
      </c>
      <c r="M37" s="34"/>
      <c r="N37" s="34"/>
      <c r="O37" s="340">
        <f t="shared" si="1"/>
        <v>0</v>
      </c>
      <c r="P37" s="410"/>
      <c r="Q37" s="473">
        <f>IF(AW37&gt;0,0,IF(D37=Persönliche_Daten!$D$24,Persönliche_Daten!$H$24,IF(D37=Persönliche_Daten!$D$26,Persönliche_Daten!$H$26,IF(C37=2,Persönliche_Daten!$G$13,IF(C37=3,Persönliche_Daten!$H$13,IF(C37=4,Persönliche_Daten!$I$13,IF(C37=5,Persönliche_Daten!$J$13,IF(C37=6,Persönliche_Daten!$K$13))))))+IF(C37=7,Persönliche_Daten!$L$13,IF(C37=1,Persönliche_Daten!$M$13,0))))</f>
        <v>0</v>
      </c>
      <c r="R37" s="474"/>
      <c r="S37" s="475">
        <f t="shared" si="2"/>
        <v>0</v>
      </c>
      <c r="T37" s="474"/>
      <c r="U37" s="468">
        <f t="shared" si="3"/>
        <v>0</v>
      </c>
      <c r="V37" s="472"/>
      <c r="W37" s="468">
        <f t="shared" si="14"/>
        <v>0</v>
      </c>
      <c r="X37" s="469"/>
      <c r="Y37" s="341"/>
      <c r="Z37" s="342">
        <f t="shared" si="15"/>
        <v>0</v>
      </c>
      <c r="AA37" s="412"/>
      <c r="AB37" s="413">
        <f t="shared" si="4"/>
        <v>0</v>
      </c>
      <c r="AC37" s="412"/>
      <c r="AD37" s="412"/>
      <c r="AE37" s="412"/>
      <c r="AF37" s="467"/>
      <c r="AG37" s="467"/>
      <c r="AI37" s="414"/>
      <c r="AM37" s="254">
        <f>IF(AND(K37&gt;0,M37=K37),Persönliche_Daten!$AI$5,0)</f>
        <v>0</v>
      </c>
      <c r="AN37" s="254">
        <f t="shared" si="5"/>
        <v>0</v>
      </c>
      <c r="AO37" s="254">
        <f>IF(AND(L37&gt;6,L37&lt;9.01),L37-Persönliche_Daten!$AG$5,0)</f>
        <v>0</v>
      </c>
      <c r="AP37" s="254">
        <f>IF(L37&gt;9,L37-Persönliche_Daten!$AH$5,0)</f>
        <v>0</v>
      </c>
      <c r="AQ37" s="254">
        <f t="shared" si="6"/>
        <v>0</v>
      </c>
      <c r="AR37" s="254">
        <f t="shared" si="7"/>
        <v>0</v>
      </c>
      <c r="AS37" s="254">
        <f>IF(AND(O37&gt;6,O37&lt;9.01),O37-Persönliche_Daten!$AG$5,0)</f>
        <v>0</v>
      </c>
      <c r="AT37" s="254">
        <f>IF(O37&gt;9,O37-Persönliche_Daten!$AH$5,0)</f>
        <v>0</v>
      </c>
      <c r="AU37" s="254">
        <f t="shared" si="8"/>
        <v>0</v>
      </c>
      <c r="AV37" s="254">
        <f t="shared" si="9"/>
        <v>0</v>
      </c>
      <c r="AW37" s="254">
        <f t="shared" si="10"/>
        <v>0</v>
      </c>
    </row>
    <row r="38" spans="2:49" s="254" customFormat="1" ht="21.75" customHeight="1" x14ac:dyDescent="0.25">
      <c r="B38" s="328">
        <f t="shared" si="11"/>
        <v>46199</v>
      </c>
      <c r="C38" s="329">
        <f t="shared" si="12"/>
        <v>6</v>
      </c>
      <c r="D38" s="330">
        <f t="shared" si="13"/>
        <v>46199</v>
      </c>
      <c r="E38" s="263" t="s">
        <v>108</v>
      </c>
      <c r="F38" s="31"/>
      <c r="G38" s="31"/>
      <c r="H38" s="32" t="s">
        <v>108</v>
      </c>
      <c r="I38" s="251"/>
      <c r="J38" s="33"/>
      <c r="K38" s="33"/>
      <c r="L38" s="340">
        <f t="shared" si="0"/>
        <v>0</v>
      </c>
      <c r="M38" s="34"/>
      <c r="N38" s="34"/>
      <c r="O38" s="340">
        <f t="shared" si="1"/>
        <v>0</v>
      </c>
      <c r="P38" s="410"/>
      <c r="Q38" s="473">
        <f>IF(AW38&gt;0,0,IF(D38=Persönliche_Daten!$D$24,Persönliche_Daten!$H$24,IF(D38=Persönliche_Daten!$D$26,Persönliche_Daten!$H$26,IF(C38=2,Persönliche_Daten!$G$13,IF(C38=3,Persönliche_Daten!$H$13,IF(C38=4,Persönliche_Daten!$I$13,IF(C38=5,Persönliche_Daten!$J$13,IF(C38=6,Persönliche_Daten!$K$13))))))+IF(C38=7,Persönliche_Daten!$L$13,IF(C38=1,Persönliche_Daten!$M$13,0))))</f>
        <v>0</v>
      </c>
      <c r="R38" s="474"/>
      <c r="S38" s="475">
        <f t="shared" si="2"/>
        <v>0</v>
      </c>
      <c r="T38" s="474"/>
      <c r="U38" s="468">
        <f t="shared" si="3"/>
        <v>0</v>
      </c>
      <c r="V38" s="472"/>
      <c r="W38" s="468">
        <f t="shared" si="14"/>
        <v>0</v>
      </c>
      <c r="X38" s="469"/>
      <c r="Y38" s="341"/>
      <c r="Z38" s="342">
        <f t="shared" si="15"/>
        <v>0</v>
      </c>
      <c r="AA38" s="412"/>
      <c r="AB38" s="413">
        <f t="shared" si="4"/>
        <v>0</v>
      </c>
      <c r="AC38" s="412"/>
      <c r="AD38" s="412"/>
      <c r="AE38" s="412"/>
      <c r="AF38" s="467"/>
      <c r="AG38" s="467"/>
      <c r="AI38" s="414"/>
      <c r="AM38" s="254">
        <f>IF(AND(K38&gt;0,M38=K38),Persönliche_Daten!$AI$5,0)</f>
        <v>0</v>
      </c>
      <c r="AN38" s="254">
        <f t="shared" si="5"/>
        <v>0</v>
      </c>
      <c r="AO38" s="254">
        <f>IF(AND(L38&gt;6,L38&lt;9.01),L38-Persönliche_Daten!$AG$5,0)</f>
        <v>0</v>
      </c>
      <c r="AP38" s="254">
        <f>IF(L38&gt;9,L38-Persönliche_Daten!$AH$5,0)</f>
        <v>0</v>
      </c>
      <c r="AQ38" s="254">
        <f t="shared" si="6"/>
        <v>0</v>
      </c>
      <c r="AR38" s="254">
        <f t="shared" si="7"/>
        <v>0</v>
      </c>
      <c r="AS38" s="254">
        <f>IF(AND(O38&gt;6,O38&lt;9.01),O38-Persönliche_Daten!$AG$5,0)</f>
        <v>0</v>
      </c>
      <c r="AT38" s="254">
        <f>IF(O38&gt;9,O38-Persönliche_Daten!$AH$5,0)</f>
        <v>0</v>
      </c>
      <c r="AU38" s="254">
        <f t="shared" si="8"/>
        <v>0</v>
      </c>
      <c r="AV38" s="254">
        <f t="shared" si="9"/>
        <v>0</v>
      </c>
      <c r="AW38" s="254">
        <f t="shared" si="10"/>
        <v>0</v>
      </c>
    </row>
    <row r="39" spans="2:49" s="254" customFormat="1" ht="21.75" customHeight="1" x14ac:dyDescent="0.25">
      <c r="B39" s="328">
        <f t="shared" si="11"/>
        <v>46200</v>
      </c>
      <c r="C39" s="329">
        <f t="shared" si="12"/>
        <v>7</v>
      </c>
      <c r="D39" s="330">
        <f t="shared" si="13"/>
        <v>46200</v>
      </c>
      <c r="E39" s="263" t="s">
        <v>108</v>
      </c>
      <c r="F39" s="31"/>
      <c r="G39" s="31"/>
      <c r="H39" s="32" t="s">
        <v>108</v>
      </c>
      <c r="I39" s="251"/>
      <c r="J39" s="33"/>
      <c r="K39" s="33"/>
      <c r="L39" s="340">
        <f t="shared" si="0"/>
        <v>0</v>
      </c>
      <c r="M39" s="34"/>
      <c r="N39" s="34"/>
      <c r="O39" s="340">
        <f t="shared" si="1"/>
        <v>0</v>
      </c>
      <c r="P39" s="410"/>
      <c r="Q39" s="473">
        <f>IF(AW39&gt;0,0,IF(D39=Persönliche_Daten!$D$24,Persönliche_Daten!$H$24,IF(D39=Persönliche_Daten!$D$26,Persönliche_Daten!$H$26,IF(C39=2,Persönliche_Daten!$G$13,IF(C39=3,Persönliche_Daten!$H$13,IF(C39=4,Persönliche_Daten!$I$13,IF(C39=5,Persönliche_Daten!$J$13,IF(C39=6,Persönliche_Daten!$K$13))))))+IF(C39=7,Persönliche_Daten!$L$13,IF(C39=1,Persönliche_Daten!$M$13,0))))</f>
        <v>0</v>
      </c>
      <c r="R39" s="474"/>
      <c r="S39" s="475">
        <f t="shared" si="2"/>
        <v>0</v>
      </c>
      <c r="T39" s="474"/>
      <c r="U39" s="468">
        <f t="shared" si="3"/>
        <v>0</v>
      </c>
      <c r="V39" s="472"/>
      <c r="W39" s="468">
        <f t="shared" si="14"/>
        <v>0</v>
      </c>
      <c r="X39" s="469"/>
      <c r="Y39" s="341"/>
      <c r="Z39" s="342">
        <f t="shared" si="15"/>
        <v>0</v>
      </c>
      <c r="AA39" s="412"/>
      <c r="AB39" s="413">
        <f t="shared" si="4"/>
        <v>0</v>
      </c>
      <c r="AC39" s="412"/>
      <c r="AD39" s="412"/>
      <c r="AE39" s="412"/>
      <c r="AF39" s="467"/>
      <c r="AG39" s="467"/>
      <c r="AI39" s="414"/>
      <c r="AM39" s="254">
        <f>IF(AND(K39&gt;0,M39=K39),Persönliche_Daten!$AI$5,0)</f>
        <v>0</v>
      </c>
      <c r="AN39" s="254">
        <f t="shared" si="5"/>
        <v>0</v>
      </c>
      <c r="AO39" s="254">
        <f>IF(AND(L39&gt;6,L39&lt;9.01),L39-Persönliche_Daten!$AG$5,0)</f>
        <v>0</v>
      </c>
      <c r="AP39" s="254">
        <f>IF(L39&gt;9,L39-Persönliche_Daten!$AH$5,0)</f>
        <v>0</v>
      </c>
      <c r="AQ39" s="254">
        <f t="shared" si="6"/>
        <v>0</v>
      </c>
      <c r="AR39" s="254">
        <f t="shared" si="7"/>
        <v>0</v>
      </c>
      <c r="AS39" s="254">
        <f>IF(AND(O39&gt;6,O39&lt;9.01),O39-Persönliche_Daten!$AG$5,0)</f>
        <v>0</v>
      </c>
      <c r="AT39" s="254">
        <f>IF(O39&gt;9,O39-Persönliche_Daten!$AH$5,0)</f>
        <v>0</v>
      </c>
      <c r="AU39" s="254">
        <f t="shared" si="8"/>
        <v>0</v>
      </c>
      <c r="AV39" s="254">
        <f t="shared" si="9"/>
        <v>0</v>
      </c>
      <c r="AW39" s="254">
        <f t="shared" si="10"/>
        <v>0</v>
      </c>
    </row>
    <row r="40" spans="2:49" s="254" customFormat="1" ht="21.75" customHeight="1" x14ac:dyDescent="0.25">
      <c r="B40" s="328">
        <f t="shared" si="11"/>
        <v>46201</v>
      </c>
      <c r="C40" s="329">
        <f t="shared" si="12"/>
        <v>1</v>
      </c>
      <c r="D40" s="330">
        <f t="shared" si="13"/>
        <v>46201</v>
      </c>
      <c r="E40" s="263" t="s">
        <v>108</v>
      </c>
      <c r="F40" s="31"/>
      <c r="G40" s="31"/>
      <c r="H40" s="32" t="s">
        <v>108</v>
      </c>
      <c r="I40" s="251"/>
      <c r="J40" s="33"/>
      <c r="K40" s="33"/>
      <c r="L40" s="340">
        <f t="shared" si="0"/>
        <v>0</v>
      </c>
      <c r="M40" s="34"/>
      <c r="N40" s="34"/>
      <c r="O40" s="340">
        <f t="shared" si="1"/>
        <v>0</v>
      </c>
      <c r="P40" s="410"/>
      <c r="Q40" s="473">
        <f>IF(AW40&gt;0,0,IF(D40=Persönliche_Daten!$D$24,Persönliche_Daten!$H$24,IF(D40=Persönliche_Daten!$D$26,Persönliche_Daten!$H$26,IF(C40=2,Persönliche_Daten!$G$13,IF(C40=3,Persönliche_Daten!$H$13,IF(C40=4,Persönliche_Daten!$I$13,IF(C40=5,Persönliche_Daten!$J$13,IF(C40=6,Persönliche_Daten!$K$13))))))+IF(C40=7,Persönliche_Daten!$L$13,IF(C40=1,Persönliche_Daten!$M$13,0))))</f>
        <v>0</v>
      </c>
      <c r="R40" s="474"/>
      <c r="S40" s="475">
        <f t="shared" si="2"/>
        <v>0</v>
      </c>
      <c r="T40" s="474"/>
      <c r="U40" s="468">
        <f t="shared" si="3"/>
        <v>0</v>
      </c>
      <c r="V40" s="472"/>
      <c r="W40" s="468">
        <f t="shared" si="14"/>
        <v>0</v>
      </c>
      <c r="X40" s="469"/>
      <c r="Y40" s="341"/>
      <c r="Z40" s="342">
        <f t="shared" si="15"/>
        <v>0</v>
      </c>
      <c r="AA40" s="412"/>
      <c r="AB40" s="413">
        <f t="shared" si="4"/>
        <v>0</v>
      </c>
      <c r="AC40" s="412"/>
      <c r="AD40" s="412"/>
      <c r="AE40" s="412"/>
      <c r="AF40" s="467"/>
      <c r="AG40" s="467"/>
      <c r="AI40" s="414"/>
      <c r="AM40" s="254">
        <f>IF(AND(K40&gt;0,M40=K40),Persönliche_Daten!$AI$5,0)</f>
        <v>0</v>
      </c>
      <c r="AN40" s="254">
        <f t="shared" si="5"/>
        <v>0</v>
      </c>
      <c r="AO40" s="254">
        <f>IF(AND(L40&gt;6,L40&lt;9.01),L40-Persönliche_Daten!$AG$5,0)</f>
        <v>0</v>
      </c>
      <c r="AP40" s="254">
        <f>IF(L40&gt;9,L40-Persönliche_Daten!$AH$5,0)</f>
        <v>0</v>
      </c>
      <c r="AQ40" s="254">
        <f t="shared" si="6"/>
        <v>0</v>
      </c>
      <c r="AR40" s="254">
        <f t="shared" si="7"/>
        <v>0</v>
      </c>
      <c r="AS40" s="254">
        <f>IF(AND(O40&gt;6,O40&lt;9.01),O40-Persönliche_Daten!$AG$5,0)</f>
        <v>0</v>
      </c>
      <c r="AT40" s="254">
        <f>IF(O40&gt;9,O40-Persönliche_Daten!$AH$5,0)</f>
        <v>0</v>
      </c>
      <c r="AU40" s="254">
        <f t="shared" si="8"/>
        <v>0</v>
      </c>
      <c r="AV40" s="254">
        <f t="shared" si="9"/>
        <v>0</v>
      </c>
      <c r="AW40" s="254">
        <f t="shared" si="10"/>
        <v>0</v>
      </c>
    </row>
    <row r="41" spans="2:49" s="254" customFormat="1" ht="21.75" customHeight="1" x14ac:dyDescent="0.25">
      <c r="B41" s="328">
        <f t="shared" si="11"/>
        <v>46202</v>
      </c>
      <c r="C41" s="329">
        <f t="shared" si="12"/>
        <v>2</v>
      </c>
      <c r="D41" s="330">
        <f t="shared" si="13"/>
        <v>46202</v>
      </c>
      <c r="E41" s="263" t="s">
        <v>108</v>
      </c>
      <c r="F41" s="31"/>
      <c r="G41" s="31"/>
      <c r="H41" s="32" t="s">
        <v>108</v>
      </c>
      <c r="I41" s="251"/>
      <c r="J41" s="33"/>
      <c r="K41" s="33"/>
      <c r="L41" s="340">
        <f t="shared" si="0"/>
        <v>0</v>
      </c>
      <c r="M41" s="34"/>
      <c r="N41" s="34"/>
      <c r="O41" s="340">
        <f t="shared" si="1"/>
        <v>0</v>
      </c>
      <c r="P41" s="410"/>
      <c r="Q41" s="473">
        <f>IF(AW41&gt;0,0,IF(D41=Persönliche_Daten!$D$24,Persönliche_Daten!$H$24,IF(D41=Persönliche_Daten!$D$26,Persönliche_Daten!$H$26,IF(C41=2,Persönliche_Daten!$G$13,IF(C41=3,Persönliche_Daten!$H$13,IF(C41=4,Persönliche_Daten!$I$13,IF(C41=5,Persönliche_Daten!$J$13,IF(C41=6,Persönliche_Daten!$K$13))))))+IF(C41=7,Persönliche_Daten!$L$13,IF(C41=1,Persönliche_Daten!$M$13,0))))</f>
        <v>0</v>
      </c>
      <c r="R41" s="474"/>
      <c r="S41" s="475">
        <f t="shared" si="2"/>
        <v>0</v>
      </c>
      <c r="T41" s="474"/>
      <c r="U41" s="468">
        <f t="shared" si="3"/>
        <v>0</v>
      </c>
      <c r="V41" s="472"/>
      <c r="W41" s="468">
        <f t="shared" si="14"/>
        <v>0</v>
      </c>
      <c r="X41" s="469"/>
      <c r="Y41" s="341"/>
      <c r="Z41" s="342">
        <f t="shared" si="15"/>
        <v>0</v>
      </c>
      <c r="AA41" s="412"/>
      <c r="AB41" s="413">
        <f t="shared" si="4"/>
        <v>0</v>
      </c>
      <c r="AC41" s="412"/>
      <c r="AD41" s="412"/>
      <c r="AE41" s="412"/>
      <c r="AF41" s="467"/>
      <c r="AG41" s="467"/>
      <c r="AI41" s="414"/>
      <c r="AM41" s="254">
        <f>IF(AND(K41&gt;0,M41=K41),Persönliche_Daten!$AI$5,0)</f>
        <v>0</v>
      </c>
      <c r="AN41" s="254">
        <f t="shared" si="5"/>
        <v>0</v>
      </c>
      <c r="AO41" s="254">
        <f>IF(AND(L41&gt;6,L41&lt;9.01),L41-Persönliche_Daten!$AG$5,0)</f>
        <v>0</v>
      </c>
      <c r="AP41" s="254">
        <f>IF(L41&gt;9,L41-Persönliche_Daten!$AH$5,0)</f>
        <v>0</v>
      </c>
      <c r="AQ41" s="254">
        <f t="shared" si="6"/>
        <v>0</v>
      </c>
      <c r="AR41" s="254">
        <f t="shared" si="7"/>
        <v>0</v>
      </c>
      <c r="AS41" s="254">
        <f>IF(AND(O41&gt;6,O41&lt;9.01),O41-Persönliche_Daten!$AG$5,0)</f>
        <v>0</v>
      </c>
      <c r="AT41" s="254">
        <f>IF(O41&gt;9,O41-Persönliche_Daten!$AH$5,0)</f>
        <v>0</v>
      </c>
      <c r="AU41" s="254">
        <f t="shared" si="8"/>
        <v>0</v>
      </c>
      <c r="AV41" s="254">
        <f t="shared" si="9"/>
        <v>0</v>
      </c>
      <c r="AW41" s="254">
        <f t="shared" si="10"/>
        <v>0</v>
      </c>
    </row>
    <row r="42" spans="2:49" s="254" customFormat="1" ht="21.75" customHeight="1" x14ac:dyDescent="0.25">
      <c r="B42" s="328">
        <f t="shared" si="11"/>
        <v>46203</v>
      </c>
      <c r="C42" s="329">
        <f t="shared" si="12"/>
        <v>3</v>
      </c>
      <c r="D42" s="330">
        <f t="shared" si="13"/>
        <v>46203</v>
      </c>
      <c r="E42" s="263" t="s">
        <v>108</v>
      </c>
      <c r="F42" s="31"/>
      <c r="G42" s="31"/>
      <c r="H42" s="32" t="s">
        <v>108</v>
      </c>
      <c r="I42" s="251"/>
      <c r="J42" s="33"/>
      <c r="K42" s="33"/>
      <c r="L42" s="340">
        <f t="shared" si="0"/>
        <v>0</v>
      </c>
      <c r="M42" s="34"/>
      <c r="N42" s="34"/>
      <c r="O42" s="340">
        <f t="shared" si="1"/>
        <v>0</v>
      </c>
      <c r="P42" s="410"/>
      <c r="Q42" s="473">
        <f>IF(AW42&gt;0,0,IF(D42=Persönliche_Daten!$D$24,Persönliche_Daten!$H$24,IF(D42=Persönliche_Daten!$D$26,Persönliche_Daten!$H$26,IF(C42=2,Persönliche_Daten!$G$13,IF(C42=3,Persönliche_Daten!$H$13,IF(C42=4,Persönliche_Daten!$I$13,IF(C42=5,Persönliche_Daten!$J$13,IF(C42=6,Persönliche_Daten!$K$13))))))+IF(C42=7,Persönliche_Daten!$L$13,IF(C42=1,Persönliche_Daten!$M$13,0))))</f>
        <v>0</v>
      </c>
      <c r="R42" s="474"/>
      <c r="S42" s="475">
        <f t="shared" si="2"/>
        <v>0</v>
      </c>
      <c r="T42" s="474"/>
      <c r="U42" s="468">
        <f t="shared" si="3"/>
        <v>0</v>
      </c>
      <c r="V42" s="472"/>
      <c r="W42" s="468">
        <f t="shared" si="14"/>
        <v>0</v>
      </c>
      <c r="X42" s="469"/>
      <c r="Y42" s="341"/>
      <c r="Z42" s="342">
        <f t="shared" si="15"/>
        <v>0</v>
      </c>
      <c r="AA42" s="412"/>
      <c r="AB42" s="413">
        <f t="shared" si="4"/>
        <v>0</v>
      </c>
      <c r="AC42" s="412"/>
      <c r="AD42" s="412"/>
      <c r="AE42" s="412"/>
      <c r="AF42" s="467"/>
      <c r="AG42" s="467"/>
      <c r="AI42" s="414"/>
      <c r="AM42" s="254">
        <f>IF(AND(K42&gt;0,M42=K42),Persönliche_Daten!$AI$5,0)</f>
        <v>0</v>
      </c>
      <c r="AN42" s="254">
        <f t="shared" si="5"/>
        <v>0</v>
      </c>
      <c r="AO42" s="254">
        <f>IF(AND(L42&gt;6,L42&lt;9.01),L42-Persönliche_Daten!$AG$5,0)</f>
        <v>0</v>
      </c>
      <c r="AP42" s="254">
        <f>IF(L42&gt;9,L42-Persönliche_Daten!$AH$5,0)</f>
        <v>0</v>
      </c>
      <c r="AQ42" s="254">
        <f t="shared" si="6"/>
        <v>0</v>
      </c>
      <c r="AR42" s="254">
        <f t="shared" si="7"/>
        <v>0</v>
      </c>
      <c r="AS42" s="254">
        <f>IF(AND(O42&gt;6,O42&lt;9.01),O42-Persönliche_Daten!$AG$5,0)</f>
        <v>0</v>
      </c>
      <c r="AT42" s="254">
        <f>IF(O42&gt;9,O42-Persönliche_Daten!$AH$5,0)</f>
        <v>0</v>
      </c>
      <c r="AU42" s="254">
        <f t="shared" si="8"/>
        <v>0</v>
      </c>
      <c r="AV42" s="254">
        <f t="shared" si="9"/>
        <v>0</v>
      </c>
      <c r="AW42" s="254">
        <f t="shared" si="10"/>
        <v>0</v>
      </c>
    </row>
    <row r="43" spans="2:49" s="254" customFormat="1" ht="21.75" customHeight="1" x14ac:dyDescent="0.25">
      <c r="B43" s="331"/>
      <c r="C43" s="332"/>
      <c r="D43" s="333"/>
      <c r="E43" s="263"/>
      <c r="F43" s="31"/>
      <c r="G43" s="31"/>
      <c r="H43" s="32"/>
      <c r="I43" s="251"/>
      <c r="J43" s="33"/>
      <c r="K43" s="33"/>
      <c r="L43" s="340">
        <f t="shared" si="0"/>
        <v>0</v>
      </c>
      <c r="M43" s="34"/>
      <c r="N43" s="34"/>
      <c r="O43" s="340">
        <f t="shared" si="1"/>
        <v>0</v>
      </c>
      <c r="P43" s="410"/>
      <c r="Q43" s="473">
        <f>IF(AW43&gt;0,0,IF(D43=Persönliche_Daten!$D$24,Persönliche_Daten!$H$24,IF(D43=Persönliche_Daten!$D$26,Persönliche_Daten!$H$26,IF(C43=2,Persönliche_Daten!$G$13,IF(C43=3,Persönliche_Daten!$H$13,IF(C43=4,Persönliche_Daten!$I$13,IF(C43=5,Persönliche_Daten!$J$13,IF(C43=6,Persönliche_Daten!$K$13))))))+IF(C43=7,Persönliche_Daten!$L$13,IF(C43=1,Persönliche_Daten!$M$13,0))))</f>
        <v>0</v>
      </c>
      <c r="R43" s="474"/>
      <c r="S43" s="475">
        <f t="shared" si="2"/>
        <v>0</v>
      </c>
      <c r="T43" s="474"/>
      <c r="U43" s="468">
        <f>IF(OR(Q43&gt;0,S43&lt;&gt;0),ROUND(S43-Q43,2),0)</f>
        <v>0</v>
      </c>
      <c r="V43" s="472"/>
      <c r="W43" s="468">
        <f t="shared" si="14"/>
        <v>0</v>
      </c>
      <c r="X43" s="469"/>
      <c r="Y43" s="341"/>
      <c r="Z43" s="342">
        <f t="shared" si="15"/>
        <v>0</v>
      </c>
      <c r="AA43" s="412"/>
      <c r="AB43" s="415">
        <f t="shared" si="4"/>
        <v>0</v>
      </c>
      <c r="AC43" s="412"/>
      <c r="AD43" s="412"/>
      <c r="AE43" s="412"/>
      <c r="AF43" s="467"/>
      <c r="AG43" s="467"/>
      <c r="AI43" s="414"/>
      <c r="AK43" s="416"/>
      <c r="AM43" s="254">
        <f>IF(AND(K43&gt;0,M43=K43),Persönliche_Daten!$AI$5,0)</f>
        <v>0</v>
      </c>
      <c r="AN43" s="254">
        <f t="shared" si="5"/>
        <v>0</v>
      </c>
      <c r="AO43" s="254">
        <f>IF(AND(L43&gt;6,L43&lt;9.01),L43-Persönliche_Daten!$AG$5,0)</f>
        <v>0</v>
      </c>
      <c r="AP43" s="254">
        <f>IF(L43&gt;9,L43-Persönliche_Daten!$AH$5,0)</f>
        <v>0</v>
      </c>
      <c r="AQ43" s="254">
        <f t="shared" si="6"/>
        <v>0</v>
      </c>
      <c r="AR43" s="254">
        <f t="shared" si="7"/>
        <v>0</v>
      </c>
      <c r="AS43" s="254">
        <f>IF(AND(O43&gt;6,O43&lt;9.01),O43-Persönliche_Daten!$AG$5,0)</f>
        <v>0</v>
      </c>
      <c r="AT43" s="254">
        <f>IF(O43&gt;9,O43-Persönliche_Daten!$AH$5,0)</f>
        <v>0</v>
      </c>
      <c r="AU43" s="254">
        <f t="shared" si="8"/>
        <v>0</v>
      </c>
      <c r="AV43" s="254">
        <f t="shared" si="9"/>
        <v>0</v>
      </c>
      <c r="AW43" s="254">
        <f t="shared" si="10"/>
        <v>0</v>
      </c>
    </row>
    <row r="44" spans="2:49" s="254"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350"/>
      <c r="Z44" s="352"/>
      <c r="AA44" s="256"/>
      <c r="AB44" s="257">
        <f>SUM(AB13:AB43)</f>
        <v>0</v>
      </c>
      <c r="AC44" s="256"/>
      <c r="AD44" s="256"/>
      <c r="AE44" s="256"/>
      <c r="AF44" s="467"/>
      <c r="AG44" s="467"/>
    </row>
    <row r="45" spans="2:49" s="254"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350"/>
      <c r="Z45" s="352"/>
      <c r="AA45" s="256"/>
      <c r="AB45" s="258"/>
      <c r="AC45" s="256"/>
      <c r="AD45" s="256"/>
      <c r="AE45" s="256"/>
      <c r="AF45" s="253"/>
      <c r="AG45" s="253"/>
    </row>
    <row r="46" spans="2:49" s="254"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348"/>
      <c r="Z46" s="358"/>
      <c r="AA46" s="255"/>
      <c r="AB46" s="259"/>
      <c r="AC46" s="255"/>
      <c r="AD46" s="255"/>
      <c r="AE46" s="255"/>
      <c r="AF46" s="255"/>
      <c r="AG46" s="255"/>
      <c r="AK46" s="260">
        <f>AJ46-AJ46-AJ46</f>
        <v>0</v>
      </c>
      <c r="AL46" s="487"/>
      <c r="AM46" s="487"/>
    </row>
    <row r="47" spans="2:49" s="254"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496"/>
      <c r="X47" s="497"/>
      <c r="Y47" s="239"/>
      <c r="Z47" s="361"/>
      <c r="AA47" s="239"/>
      <c r="AB47" s="417"/>
      <c r="AC47" s="239"/>
      <c r="AD47" s="239"/>
      <c r="AE47" s="239"/>
      <c r="AF47" s="239"/>
      <c r="AG47" s="239"/>
      <c r="AK47" s="418"/>
    </row>
    <row r="48" spans="2:49" s="254"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31</v>
      </c>
      <c r="U48" s="324"/>
      <c r="V48" s="324"/>
      <c r="W48" s="488">
        <f>Mai!W49</f>
        <v>0</v>
      </c>
      <c r="X48" s="489"/>
      <c r="Y48" s="324"/>
      <c r="Z48" s="361"/>
      <c r="AA48" s="239"/>
      <c r="AB48" s="417"/>
      <c r="AC48" s="239"/>
      <c r="AD48" s="239"/>
      <c r="AE48" s="239"/>
      <c r="AF48" s="239"/>
      <c r="AG48" s="239"/>
    </row>
    <row r="49" spans="2:39" s="254"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324"/>
      <c r="Z49" s="361"/>
      <c r="AA49" s="239"/>
      <c r="AB49" s="417"/>
      <c r="AC49" s="239"/>
      <c r="AD49" s="239"/>
      <c r="AE49" s="239"/>
      <c r="AF49" s="239"/>
      <c r="AG49" s="239"/>
      <c r="AJ49" s="412">
        <f>ROUNDDOWN(W49,0)</f>
        <v>0</v>
      </c>
      <c r="AK49" s="412">
        <f>ROUND(W49-AJ49,2)</f>
        <v>0</v>
      </c>
      <c r="AL49" s="419">
        <f>ROUND(AK49*60,0)</f>
        <v>0</v>
      </c>
      <c r="AM49" s="254" t="str">
        <f>AJ49&amp;" "&amp;"Std."&amp;" "&amp;AL49&amp;" "&amp;"Min."</f>
        <v>0 Std. 0 Min.</v>
      </c>
    </row>
    <row r="50" spans="2:39" s="254"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324"/>
      <c r="Z50" s="361"/>
      <c r="AA50" s="239"/>
      <c r="AB50" s="417"/>
      <c r="AC50" s="239"/>
      <c r="AD50" s="239"/>
      <c r="AE50" s="239"/>
      <c r="AF50" s="239"/>
      <c r="AG50" s="239"/>
    </row>
    <row r="51" spans="2:39" s="254"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324"/>
      <c r="Z51" s="361"/>
      <c r="AA51" s="239"/>
      <c r="AB51" s="417"/>
      <c r="AC51" s="239"/>
      <c r="AD51" s="239"/>
      <c r="AE51" s="239"/>
      <c r="AF51" s="239"/>
      <c r="AG51" s="239"/>
    </row>
    <row r="52" spans="2:39"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282"/>
      <c r="Z52" s="366"/>
      <c r="AA52" s="223"/>
      <c r="AB52" s="246"/>
      <c r="AC52" s="223"/>
      <c r="AD52" s="223"/>
      <c r="AE52" s="223"/>
      <c r="AF52" s="236"/>
      <c r="AG52" s="236"/>
    </row>
    <row r="53" spans="2:39"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282"/>
      <c r="Z53" s="366"/>
      <c r="AA53" s="223"/>
      <c r="AB53" s="246"/>
      <c r="AC53" s="223"/>
      <c r="AD53" s="223"/>
      <c r="AE53" s="223"/>
      <c r="AF53" s="236"/>
      <c r="AG53" s="236"/>
    </row>
    <row r="54" spans="2:39" x14ac:dyDescent="0.25">
      <c r="B54" s="276"/>
      <c r="C54" s="276"/>
      <c r="D54" s="276"/>
      <c r="E54" s="276"/>
      <c r="F54" s="276"/>
      <c r="G54" s="276"/>
      <c r="H54" s="276"/>
      <c r="I54" s="276"/>
      <c r="J54" s="276"/>
      <c r="K54" s="276"/>
      <c r="L54" s="276"/>
      <c r="M54" s="276"/>
      <c r="N54" s="276"/>
      <c r="O54" s="276"/>
      <c r="P54" s="276"/>
      <c r="Q54" s="277"/>
      <c r="R54" s="277"/>
      <c r="S54" s="276"/>
      <c r="T54" s="276"/>
      <c r="U54" s="276"/>
      <c r="V54" s="276"/>
      <c r="W54" s="276"/>
      <c r="X54" s="276"/>
      <c r="Y54" s="276"/>
      <c r="Z54" s="370"/>
    </row>
  </sheetData>
  <mergeCells count="178">
    <mergeCell ref="W47:X47"/>
    <mergeCell ref="AL46:AM46"/>
    <mergeCell ref="W48:X48"/>
    <mergeCell ref="W49:X49"/>
    <mergeCell ref="AF44:AG44"/>
    <mergeCell ref="K46:L46"/>
    <mergeCell ref="N46:O46"/>
    <mergeCell ref="S46:T46"/>
    <mergeCell ref="W46:X46"/>
    <mergeCell ref="K44:L44"/>
    <mergeCell ref="N44:O44"/>
    <mergeCell ref="Q44:R44"/>
    <mergeCell ref="S44:T44"/>
    <mergeCell ref="U44:V44"/>
    <mergeCell ref="W44:X44"/>
    <mergeCell ref="Q42:R42"/>
    <mergeCell ref="AF42:AG42"/>
    <mergeCell ref="W43:X43"/>
    <mergeCell ref="AF43:AG43"/>
    <mergeCell ref="S43:T43"/>
    <mergeCell ref="S42:T42"/>
    <mergeCell ref="U42:V42"/>
    <mergeCell ref="Q43:R43"/>
    <mergeCell ref="W40:X40"/>
    <mergeCell ref="W41:X41"/>
    <mergeCell ref="W42:X42"/>
    <mergeCell ref="U43:V43"/>
    <mergeCell ref="Q40:R40"/>
    <mergeCell ref="Q41:R41"/>
    <mergeCell ref="AF40:AG40"/>
    <mergeCell ref="AF41:AG41"/>
    <mergeCell ref="S40:T40"/>
    <mergeCell ref="S41:T41"/>
    <mergeCell ref="U40:V40"/>
    <mergeCell ref="U41:V41"/>
    <mergeCell ref="W39:X39"/>
    <mergeCell ref="AF37:AG37"/>
    <mergeCell ref="Q38:R38"/>
    <mergeCell ref="Q39:R39"/>
    <mergeCell ref="AF38:AG38"/>
    <mergeCell ref="W37:X37"/>
    <mergeCell ref="W38:X38"/>
    <mergeCell ref="S38:T38"/>
    <mergeCell ref="S39:T39"/>
    <mergeCell ref="U38:V38"/>
    <mergeCell ref="U39:V39"/>
    <mergeCell ref="AF39:AG39"/>
    <mergeCell ref="Q36:R36"/>
    <mergeCell ref="Q37:R37"/>
    <mergeCell ref="AF35:AG35"/>
    <mergeCell ref="AF36:AG36"/>
    <mergeCell ref="W35:X35"/>
    <mergeCell ref="W36:X36"/>
    <mergeCell ref="S36:T36"/>
    <mergeCell ref="S37:T37"/>
    <mergeCell ref="U36:V36"/>
    <mergeCell ref="U37:V37"/>
    <mergeCell ref="Q34:R34"/>
    <mergeCell ref="Q35:R35"/>
    <mergeCell ref="AF33:AG33"/>
    <mergeCell ref="AF34:AG34"/>
    <mergeCell ref="W33:X33"/>
    <mergeCell ref="W34:X34"/>
    <mergeCell ref="S34:T34"/>
    <mergeCell ref="S35:T35"/>
    <mergeCell ref="U34:V34"/>
    <mergeCell ref="U35:V35"/>
    <mergeCell ref="Q32:R32"/>
    <mergeCell ref="Q33:R33"/>
    <mergeCell ref="AF31:AG31"/>
    <mergeCell ref="AF32:AG32"/>
    <mergeCell ref="W31:X31"/>
    <mergeCell ref="W32:X32"/>
    <mergeCell ref="S32:T32"/>
    <mergeCell ref="S33:T33"/>
    <mergeCell ref="U32:V32"/>
    <mergeCell ref="U33:V33"/>
    <mergeCell ref="Q30:R30"/>
    <mergeCell ref="Q31:R31"/>
    <mergeCell ref="AF30:AG30"/>
    <mergeCell ref="W29:X29"/>
    <mergeCell ref="W30:X30"/>
    <mergeCell ref="S30:T30"/>
    <mergeCell ref="S31:T31"/>
    <mergeCell ref="U30:V30"/>
    <mergeCell ref="U31:V31"/>
    <mergeCell ref="Q27:R27"/>
    <mergeCell ref="AF29:AG29"/>
    <mergeCell ref="AF25:AG25"/>
    <mergeCell ref="AF26:AG26"/>
    <mergeCell ref="W25:X25"/>
    <mergeCell ref="W26:X26"/>
    <mergeCell ref="S26:T26"/>
    <mergeCell ref="S27:T27"/>
    <mergeCell ref="U26:V26"/>
    <mergeCell ref="U27:V27"/>
    <mergeCell ref="AF27:AG27"/>
    <mergeCell ref="Q28:R28"/>
    <mergeCell ref="Q29:R29"/>
    <mergeCell ref="Q25:R25"/>
    <mergeCell ref="AF28:AG28"/>
    <mergeCell ref="W27:X27"/>
    <mergeCell ref="W28:X28"/>
    <mergeCell ref="S28:T28"/>
    <mergeCell ref="S29:T29"/>
    <mergeCell ref="U28:V28"/>
    <mergeCell ref="U29:V29"/>
    <mergeCell ref="Q22:R22"/>
    <mergeCell ref="U21:V21"/>
    <mergeCell ref="AF23:AG23"/>
    <mergeCell ref="AF24:AG24"/>
    <mergeCell ref="W23:X23"/>
    <mergeCell ref="W24:X24"/>
    <mergeCell ref="U25:V25"/>
    <mergeCell ref="S23:T23"/>
    <mergeCell ref="Q26:R26"/>
    <mergeCell ref="Q24:R24"/>
    <mergeCell ref="Q23:R23"/>
    <mergeCell ref="U23:V23"/>
    <mergeCell ref="S24:T24"/>
    <mergeCell ref="S25:T25"/>
    <mergeCell ref="U24:V24"/>
    <mergeCell ref="AF22:AG22"/>
    <mergeCell ref="W22:X22"/>
    <mergeCell ref="S22:T22"/>
    <mergeCell ref="U22:V22"/>
    <mergeCell ref="Q15:R15"/>
    <mergeCell ref="Q18:R18"/>
    <mergeCell ref="Q19:R19"/>
    <mergeCell ref="Q21:R21"/>
    <mergeCell ref="S17:T17"/>
    <mergeCell ref="S18:T18"/>
    <mergeCell ref="S19:T19"/>
    <mergeCell ref="Q16:R16"/>
    <mergeCell ref="Q17:R17"/>
    <mergeCell ref="S16:T16"/>
    <mergeCell ref="S20:T20"/>
    <mergeCell ref="Q20:R20"/>
    <mergeCell ref="S21:T21"/>
    <mergeCell ref="AF18:AG18"/>
    <mergeCell ref="AF19:AG19"/>
    <mergeCell ref="AF20:AG20"/>
    <mergeCell ref="U18:V18"/>
    <mergeCell ref="U19:V19"/>
    <mergeCell ref="W19:X19"/>
    <mergeCell ref="W20:X20"/>
    <mergeCell ref="W18:X18"/>
    <mergeCell ref="AF21:AG21"/>
    <mergeCell ref="W21:X21"/>
    <mergeCell ref="U20:V20"/>
    <mergeCell ref="AF16:AG16"/>
    <mergeCell ref="W16:X16"/>
    <mergeCell ref="AF17:AG17"/>
    <mergeCell ref="U16:V16"/>
    <mergeCell ref="U17:V17"/>
    <mergeCell ref="W17:X17"/>
    <mergeCell ref="AF15:AG15"/>
    <mergeCell ref="S13:T13"/>
    <mergeCell ref="S14:T14"/>
    <mergeCell ref="S15:T15"/>
    <mergeCell ref="W13:X13"/>
    <mergeCell ref="W14:X14"/>
    <mergeCell ref="U15:V15"/>
    <mergeCell ref="W15:X15"/>
    <mergeCell ref="U14:V14"/>
    <mergeCell ref="Q14:R14"/>
    <mergeCell ref="H8:L8"/>
    <mergeCell ref="Q11:R11"/>
    <mergeCell ref="U11:V11"/>
    <mergeCell ref="AF13:AG13"/>
    <mergeCell ref="AF14:AG14"/>
    <mergeCell ref="H5:L5"/>
    <mergeCell ref="M5:O5"/>
    <mergeCell ref="H6:L6"/>
    <mergeCell ref="H7:L7"/>
    <mergeCell ref="Q13:R13"/>
    <mergeCell ref="W11:X11"/>
    <mergeCell ref="U13:V13"/>
  </mergeCells>
  <conditionalFormatting sqref="B13:B43">
    <cfRule type="expression" dxfId="57" priority="3" stopIfTrue="1">
      <formula>WEEKDAY(C13)=7</formula>
    </cfRule>
    <cfRule type="expression" dxfId="56" priority="4" stopIfTrue="1">
      <formula>WEEKDAY(C13)=1</formula>
    </cfRule>
  </conditionalFormatting>
  <conditionalFormatting sqref="C13:C43">
    <cfRule type="expression" dxfId="55" priority="5" stopIfTrue="1">
      <formula>WEEKDAY(C13)=7</formula>
    </cfRule>
    <cfRule type="expression" dxfId="54" priority="6" stopIfTrue="1">
      <formula>WEEKDAY(C13)=1</formula>
    </cfRule>
  </conditionalFormatting>
  <conditionalFormatting sqref="D13:D43">
    <cfRule type="expression" dxfId="53" priority="7" stopIfTrue="1">
      <formula>WEEKDAY(C13)=7</formula>
    </cfRule>
    <cfRule type="expression" dxfId="52" priority="8" stopIfTrue="1">
      <formula>WEEKDAY(C13)=1</formula>
    </cfRule>
  </conditionalFormatting>
  <conditionalFormatting sqref="U13:U43 W13:W43 S13:S43 E33:Q43 E32:G32 I32:Q32 E13:Q31">
    <cfRule type="expression" dxfId="51" priority="9" stopIfTrue="1">
      <formula>WEEKDAY($C13)=7</formula>
    </cfRule>
    <cfRule type="expression" dxfId="50" priority="10" stopIfTrue="1">
      <formula>WEEKDAY($C13)=1</formula>
    </cfRule>
  </conditionalFormatting>
  <conditionalFormatting sqref="H32">
    <cfRule type="expression" dxfId="49" priority="1" stopIfTrue="1">
      <formula>WEEKDAY($C32)=7</formula>
    </cfRule>
    <cfRule type="expression" dxfId="48" priority="2" stopIfTrue="1">
      <formula>WEEKDAY($C32)=1</formula>
    </cfRule>
  </conditionalFormatting>
  <pageMargins left="0" right="0" top="0" bottom="0" header="0" footer="0"/>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X54"/>
  <sheetViews>
    <sheetView showGridLines="0" showRowColHeaders="0" showZeros="0" topLeftCell="B1" zoomScale="85" zoomScaleNormal="85" workbookViewId="0">
      <pane ySplit="12" topLeftCell="A13" activePane="bottomLeft" state="frozen"/>
      <selection activeCell="D8" sqref="D8"/>
      <selection pane="bottomLeft" activeCell="H27" sqref="H27"/>
    </sheetView>
  </sheetViews>
  <sheetFormatPr baseColWidth="10" defaultColWidth="11.453125" defaultRowHeight="12.5" x14ac:dyDescent="0.25"/>
  <cols>
    <col min="1" max="1" width="1.26953125" style="216" hidden="1" customWidth="1"/>
    <col min="2" max="2" width="3.26953125" style="216" customWidth="1"/>
    <col min="3" max="3" width="1.26953125" style="216" customWidth="1"/>
    <col min="4" max="4" width="3.81640625" style="216" customWidth="1"/>
    <col min="5" max="7" width="3.7265625" style="216" customWidth="1"/>
    <col min="8" max="8" width="100.54296875" style="216" customWidth="1"/>
    <col min="9" max="9" width="1.7265625" style="216" customWidth="1"/>
    <col min="10" max="10" width="6" style="216" customWidth="1"/>
    <col min="11" max="12" width="6.26953125" style="216" customWidth="1"/>
    <col min="13" max="14" width="8.7265625" style="216" customWidth="1"/>
    <col min="15" max="15" width="6.26953125" style="216" customWidth="1"/>
    <col min="16" max="16" width="1.7265625" style="216" customWidth="1"/>
    <col min="17" max="17" width="3.453125" style="222" customWidth="1"/>
    <col min="18" max="18" width="4.1796875" style="222" customWidth="1"/>
    <col min="19" max="24" width="4.1796875" style="216" customWidth="1"/>
    <col min="25" max="25" width="0.81640625" style="216" customWidth="1"/>
    <col min="26" max="26" width="8" style="261" customWidth="1"/>
    <col min="27" max="27" width="4.26953125" style="216" hidden="1" customWidth="1"/>
    <col min="28" max="28" width="5.7265625" style="262" hidden="1" customWidth="1"/>
    <col min="29" max="31" width="3.453125" style="216" hidden="1" customWidth="1"/>
    <col min="32" max="33" width="3.453125" style="222" hidden="1" customWidth="1"/>
    <col min="34" max="34" width="3.1796875" style="216" hidden="1" customWidth="1"/>
    <col min="35" max="35" width="8.26953125" style="216" hidden="1" customWidth="1"/>
    <col min="36" max="47" width="11.453125" style="216" hidden="1" customWidth="1"/>
    <col min="48" max="48" width="11.54296875" style="216" hidden="1" customWidth="1"/>
    <col min="49" max="49" width="11.453125" style="216" hidden="1" customWidth="1"/>
    <col min="50" max="50" width="11.54296875" style="216" customWidth="1"/>
    <col min="51" max="16384" width="11.453125" style="216"/>
  </cols>
  <sheetData>
    <row r="1" spans="1:50" ht="6" customHeight="1" x14ac:dyDescent="0.25">
      <c r="A1" s="276"/>
      <c r="B1" s="312"/>
      <c r="C1" s="286"/>
      <c r="D1" s="286"/>
      <c r="E1" s="286"/>
      <c r="F1" s="286"/>
      <c r="G1" s="286"/>
      <c r="H1" s="286"/>
      <c r="I1" s="286"/>
      <c r="J1" s="286"/>
      <c r="K1" s="286"/>
      <c r="L1" s="286"/>
      <c r="M1" s="286"/>
      <c r="N1" s="286"/>
      <c r="O1" s="286"/>
      <c r="P1" s="286"/>
      <c r="Q1" s="313"/>
      <c r="R1" s="313"/>
      <c r="S1" s="286"/>
      <c r="T1" s="286"/>
      <c r="U1" s="286"/>
      <c r="V1" s="286"/>
      <c r="W1" s="286"/>
      <c r="X1" s="411"/>
      <c r="Y1" s="379"/>
      <c r="Z1" s="380"/>
      <c r="AA1" s="379"/>
      <c r="AB1" s="381"/>
      <c r="AC1" s="379"/>
      <c r="AD1" s="379"/>
      <c r="AE1" s="379"/>
      <c r="AF1" s="382"/>
      <c r="AG1" s="382"/>
      <c r="AH1" s="276"/>
      <c r="AI1" s="276"/>
      <c r="AJ1" s="276"/>
      <c r="AK1" s="276"/>
      <c r="AL1" s="276"/>
      <c r="AM1" s="276"/>
      <c r="AN1" s="276"/>
      <c r="AO1" s="276"/>
      <c r="AP1" s="276"/>
      <c r="AQ1" s="276"/>
      <c r="AR1" s="276"/>
      <c r="AS1" s="276"/>
      <c r="AT1" s="276"/>
      <c r="AU1" s="276"/>
      <c r="AV1" s="276"/>
      <c r="AW1" s="276"/>
      <c r="AX1" s="276"/>
    </row>
    <row r="2" spans="1:50" ht="17.25" customHeight="1" x14ac:dyDescent="0.4">
      <c r="A2" s="276"/>
      <c r="B2" s="264" t="s">
        <v>23</v>
      </c>
      <c r="C2" s="265"/>
      <c r="D2" s="266"/>
      <c r="E2" s="266"/>
      <c r="F2" s="266"/>
      <c r="G2" s="266"/>
      <c r="H2" s="266"/>
      <c r="I2" s="266"/>
      <c r="J2" s="266"/>
      <c r="K2" s="266"/>
      <c r="L2" s="266"/>
      <c r="M2" s="266"/>
      <c r="N2" s="266"/>
      <c r="O2" s="266"/>
      <c r="P2" s="267"/>
      <c r="Q2" s="268" t="str">
        <f>Persönliche_Daten!F14&amp;" "&amp;Persönliche_Daten!F2</f>
        <v>Juli 2026</v>
      </c>
      <c r="R2" s="269"/>
      <c r="S2" s="270"/>
      <c r="T2" s="270"/>
      <c r="U2" s="270"/>
      <c r="V2" s="270"/>
      <c r="W2" s="270"/>
      <c r="X2" s="271"/>
      <c r="Y2" s="374"/>
      <c r="Z2" s="375"/>
      <c r="AA2" s="374"/>
      <c r="AB2" s="376"/>
      <c r="AC2" s="377"/>
      <c r="AD2" s="377"/>
      <c r="AE2" s="377"/>
      <c r="AF2" s="378"/>
      <c r="AG2" s="378"/>
      <c r="AH2" s="276"/>
      <c r="AI2" s="276"/>
      <c r="AJ2" s="276"/>
      <c r="AK2" s="276"/>
      <c r="AL2" s="276"/>
      <c r="AM2" s="276"/>
      <c r="AN2" s="276"/>
      <c r="AO2" s="276"/>
      <c r="AP2" s="276"/>
      <c r="AQ2" s="276"/>
      <c r="AR2" s="276"/>
      <c r="AS2" s="276"/>
      <c r="AT2" s="276"/>
      <c r="AU2" s="276"/>
      <c r="AV2" s="276"/>
      <c r="AW2" s="276"/>
      <c r="AX2" s="276"/>
    </row>
    <row r="3" spans="1:50" ht="6.75" customHeight="1" x14ac:dyDescent="0.25">
      <c r="A3" s="276"/>
      <c r="B3" s="272"/>
      <c r="C3" s="273"/>
      <c r="D3" s="273"/>
      <c r="E3" s="273"/>
      <c r="F3" s="273"/>
      <c r="G3" s="273"/>
      <c r="H3" s="273"/>
      <c r="I3" s="273"/>
      <c r="J3" s="273"/>
      <c r="K3" s="273"/>
      <c r="L3" s="273"/>
      <c r="M3" s="273"/>
      <c r="N3" s="273"/>
      <c r="O3" s="273"/>
      <c r="P3" s="273"/>
      <c r="Q3" s="274"/>
      <c r="R3" s="274"/>
      <c r="S3" s="273"/>
      <c r="T3" s="273"/>
      <c r="U3" s="273"/>
      <c r="V3" s="273"/>
      <c r="W3" s="273"/>
      <c r="X3" s="275"/>
      <c r="Y3" s="379"/>
      <c r="Z3" s="380"/>
      <c r="AA3" s="379"/>
      <c r="AB3" s="381"/>
      <c r="AC3" s="379"/>
      <c r="AD3" s="379"/>
      <c r="AE3" s="379"/>
      <c r="AF3" s="382"/>
      <c r="AG3" s="382"/>
      <c r="AH3" s="276"/>
      <c r="AI3" s="276"/>
      <c r="AJ3" s="276"/>
      <c r="AK3" s="276"/>
      <c r="AL3" s="276"/>
      <c r="AM3" s="276"/>
      <c r="AN3" s="276"/>
      <c r="AO3" s="276"/>
      <c r="AP3" s="276"/>
      <c r="AQ3" s="276"/>
      <c r="AR3" s="276"/>
      <c r="AS3" s="276"/>
      <c r="AT3" s="276"/>
      <c r="AU3" s="276"/>
      <c r="AV3" s="276"/>
      <c r="AW3" s="276"/>
      <c r="AX3" s="276"/>
    </row>
    <row r="4" spans="1:50" ht="7.5" customHeight="1" x14ac:dyDescent="0.25">
      <c r="A4" s="276"/>
      <c r="B4" s="276"/>
      <c r="C4" s="276"/>
      <c r="D4" s="276"/>
      <c r="E4" s="276"/>
      <c r="F4" s="276"/>
      <c r="G4" s="276"/>
      <c r="H4" s="276"/>
      <c r="I4" s="276"/>
      <c r="J4" s="276"/>
      <c r="K4" s="276"/>
      <c r="L4" s="276"/>
      <c r="M4" s="276"/>
      <c r="N4" s="276"/>
      <c r="O4" s="276"/>
      <c r="P4" s="276"/>
      <c r="Q4" s="277"/>
      <c r="R4" s="277"/>
      <c r="S4" s="276"/>
      <c r="T4" s="276"/>
      <c r="U4" s="276"/>
      <c r="V4" s="276"/>
      <c r="W4" s="276"/>
      <c r="X4" s="276"/>
      <c r="Y4" s="379"/>
      <c r="Z4" s="380"/>
      <c r="AA4" s="379"/>
      <c r="AB4" s="381"/>
      <c r="AC4" s="379"/>
      <c r="AD4" s="379"/>
      <c r="AE4" s="379"/>
      <c r="AF4" s="382"/>
      <c r="AG4" s="382"/>
      <c r="AH4" s="276"/>
      <c r="AI4" s="276"/>
      <c r="AJ4" s="276"/>
      <c r="AK4" s="276"/>
      <c r="AL4" s="276"/>
      <c r="AM4" s="276"/>
      <c r="AN4" s="276"/>
      <c r="AO4" s="276"/>
      <c r="AP4" s="276"/>
      <c r="AQ4" s="276"/>
      <c r="AR4" s="276"/>
      <c r="AS4" s="276"/>
      <c r="AT4" s="276"/>
      <c r="AU4" s="276"/>
      <c r="AV4" s="276"/>
      <c r="AW4" s="276"/>
      <c r="AX4" s="276"/>
    </row>
    <row r="5" spans="1:50" ht="15" customHeight="1" x14ac:dyDescent="0.25">
      <c r="A5" s="276"/>
      <c r="B5" s="278" t="s">
        <v>13</v>
      </c>
      <c r="C5" s="279"/>
      <c r="D5" s="279"/>
      <c r="E5" s="279"/>
      <c r="F5" s="279"/>
      <c r="G5" s="279"/>
      <c r="H5" s="478">
        <f>Persönliche_Daten!D7</f>
        <v>0</v>
      </c>
      <c r="I5" s="479"/>
      <c r="J5" s="479"/>
      <c r="K5" s="479"/>
      <c r="L5" s="479"/>
      <c r="M5" s="484" t="s">
        <v>34</v>
      </c>
      <c r="N5" s="485"/>
      <c r="O5" s="486"/>
      <c r="P5" s="282"/>
      <c r="Q5" s="283"/>
      <c r="R5" s="284" t="s">
        <v>19</v>
      </c>
      <c r="S5" s="285"/>
      <c r="T5" s="285"/>
      <c r="U5" s="285"/>
      <c r="V5" s="285"/>
      <c r="W5" s="286"/>
      <c r="X5" s="287"/>
      <c r="Y5" s="379"/>
      <c r="Z5" s="380"/>
      <c r="AA5" s="379"/>
      <c r="AB5" s="381"/>
      <c r="AC5" s="379"/>
      <c r="AD5" s="379"/>
      <c r="AE5" s="379"/>
      <c r="AF5" s="382"/>
      <c r="AG5" s="383"/>
      <c r="AH5" s="276"/>
      <c r="AI5" s="276"/>
      <c r="AJ5" s="276"/>
      <c r="AK5" s="276"/>
      <c r="AL5" s="276"/>
      <c r="AM5" s="276"/>
      <c r="AN5" s="276"/>
      <c r="AO5" s="276"/>
      <c r="AP5" s="276"/>
      <c r="AQ5" s="276"/>
      <c r="AR5" s="276"/>
      <c r="AS5" s="276"/>
      <c r="AT5" s="276"/>
      <c r="AU5" s="276"/>
      <c r="AV5" s="276"/>
      <c r="AW5" s="276"/>
      <c r="AX5" s="276"/>
    </row>
    <row r="6" spans="1:50" ht="15" customHeight="1" x14ac:dyDescent="0.25">
      <c r="A6" s="276"/>
      <c r="B6" s="288" t="s">
        <v>89</v>
      </c>
      <c r="C6" s="289"/>
      <c r="D6" s="290"/>
      <c r="E6" s="290"/>
      <c r="F6" s="290"/>
      <c r="G6" s="290"/>
      <c r="H6" s="480">
        <f>Persönliche_Daten!D8</f>
        <v>0</v>
      </c>
      <c r="I6" s="481"/>
      <c r="J6" s="481"/>
      <c r="K6" s="481"/>
      <c r="L6" s="481"/>
      <c r="M6" s="291" t="s">
        <v>35</v>
      </c>
      <c r="N6" s="292"/>
      <c r="O6" s="293"/>
      <c r="P6" s="282"/>
      <c r="Q6" s="294"/>
      <c r="R6" s="438"/>
      <c r="S6" s="438"/>
      <c r="T6" s="438"/>
      <c r="U6" s="438"/>
      <c r="V6" s="438"/>
      <c r="W6" s="296"/>
      <c r="X6" s="297"/>
      <c r="Y6" s="384"/>
      <c r="Z6" s="385"/>
      <c r="AA6" s="384"/>
      <c r="AB6" s="386"/>
      <c r="AC6" s="384"/>
      <c r="AD6" s="384"/>
      <c r="AE6" s="384"/>
      <c r="AF6" s="384"/>
      <c r="AG6" s="387"/>
      <c r="AH6" s="276"/>
      <c r="AI6" s="276"/>
      <c r="AJ6" s="276"/>
      <c r="AK6" s="276"/>
      <c r="AL6" s="276"/>
      <c r="AM6" s="276"/>
      <c r="AN6" s="276"/>
      <c r="AO6" s="276"/>
      <c r="AP6" s="276"/>
      <c r="AQ6" s="276"/>
      <c r="AR6" s="276"/>
      <c r="AS6" s="276"/>
      <c r="AT6" s="276"/>
      <c r="AU6" s="276"/>
      <c r="AV6" s="276"/>
      <c r="AW6" s="276"/>
      <c r="AX6" s="276"/>
    </row>
    <row r="7" spans="1:50" ht="15" customHeight="1" x14ac:dyDescent="0.25">
      <c r="A7" s="276"/>
      <c r="B7" s="288" t="s">
        <v>14</v>
      </c>
      <c r="C7" s="289"/>
      <c r="D7" s="290"/>
      <c r="E7" s="290"/>
      <c r="F7" s="290"/>
      <c r="G7" s="290"/>
      <c r="H7" s="480">
        <f>Persönliche_Daten!D9</f>
        <v>0</v>
      </c>
      <c r="I7" s="481"/>
      <c r="J7" s="481"/>
      <c r="K7" s="481"/>
      <c r="L7" s="481"/>
      <c r="M7" s="298"/>
      <c r="N7" s="299" t="s">
        <v>36</v>
      </c>
      <c r="O7" s="300">
        <f>Persönliche_Daten!C16</f>
        <v>0</v>
      </c>
      <c r="P7" s="282"/>
      <c r="Q7" s="301" t="s">
        <v>17</v>
      </c>
      <c r="R7" s="302" t="s">
        <v>8</v>
      </c>
      <c r="S7" s="302" t="s">
        <v>9</v>
      </c>
      <c r="T7" s="302" t="s">
        <v>3</v>
      </c>
      <c r="U7" s="302" t="s">
        <v>4</v>
      </c>
      <c r="V7" s="302" t="s">
        <v>5</v>
      </c>
      <c r="W7" s="302" t="s">
        <v>6</v>
      </c>
      <c r="X7" s="303" t="s">
        <v>7</v>
      </c>
      <c r="Y7" s="388"/>
      <c r="Z7" s="389"/>
      <c r="AA7" s="388"/>
      <c r="AB7" s="390"/>
      <c r="AC7" s="388"/>
      <c r="AD7" s="388"/>
      <c r="AE7" s="388"/>
      <c r="AF7" s="391"/>
      <c r="AG7" s="388"/>
      <c r="AH7" s="276"/>
      <c r="AI7" s="276"/>
      <c r="AJ7" s="276"/>
      <c r="AK7" s="276"/>
      <c r="AL7" s="276"/>
      <c r="AM7" s="276"/>
      <c r="AN7" s="276"/>
      <c r="AO7" s="276"/>
      <c r="AP7" s="276"/>
      <c r="AQ7" s="276"/>
      <c r="AR7" s="276"/>
      <c r="AS7" s="276"/>
      <c r="AT7" s="276"/>
      <c r="AU7" s="276"/>
      <c r="AV7" s="276"/>
      <c r="AW7" s="276"/>
      <c r="AX7" s="276"/>
    </row>
    <row r="8" spans="1:50" ht="15" customHeight="1" x14ac:dyDescent="0.25">
      <c r="A8" s="276"/>
      <c r="B8" s="288" t="s">
        <v>15</v>
      </c>
      <c r="C8" s="289"/>
      <c r="D8" s="290"/>
      <c r="E8" s="290"/>
      <c r="F8" s="290"/>
      <c r="G8" s="290"/>
      <c r="H8" s="480">
        <f>Persönliche_Daten!D10</f>
        <v>0</v>
      </c>
      <c r="I8" s="481"/>
      <c r="J8" s="481"/>
      <c r="K8" s="481"/>
      <c r="L8" s="481"/>
      <c r="M8" s="440"/>
      <c r="N8" s="304" t="s">
        <v>37</v>
      </c>
      <c r="O8" s="305">
        <f>Jahresübersicht!H17</f>
        <v>0</v>
      </c>
      <c r="P8" s="282"/>
      <c r="Q8" s="301" t="s">
        <v>24</v>
      </c>
      <c r="R8" s="306">
        <f>Persönliche_Daten!G14</f>
        <v>0</v>
      </c>
      <c r="S8" s="306">
        <f>Persönliche_Daten!H14</f>
        <v>0</v>
      </c>
      <c r="T8" s="306">
        <f>Persönliche_Daten!I14</f>
        <v>0</v>
      </c>
      <c r="U8" s="306">
        <f>Persönliche_Daten!J14</f>
        <v>0</v>
      </c>
      <c r="V8" s="306">
        <f>Persönliche_Daten!K14</f>
        <v>0</v>
      </c>
      <c r="W8" s="306">
        <f>Persönliche_Daten!L14</f>
        <v>0</v>
      </c>
      <c r="X8" s="307">
        <f>Persönliche_Daten!M14</f>
        <v>0</v>
      </c>
      <c r="Y8" s="392"/>
      <c r="Z8" s="393"/>
      <c r="AA8" s="392"/>
      <c r="AB8" s="394"/>
      <c r="AC8" s="392"/>
      <c r="AD8" s="392"/>
      <c r="AE8" s="392"/>
      <c r="AF8" s="391"/>
      <c r="AG8" s="392"/>
      <c r="AH8" s="276"/>
      <c r="AI8" s="276"/>
      <c r="AJ8" s="276"/>
      <c r="AK8" s="276"/>
      <c r="AL8" s="276"/>
      <c r="AM8" s="276"/>
      <c r="AN8" s="276"/>
      <c r="AO8" s="276"/>
      <c r="AP8" s="276"/>
      <c r="AQ8" s="276"/>
      <c r="AR8" s="276"/>
      <c r="AS8" s="276"/>
      <c r="AT8" s="276"/>
      <c r="AU8" s="276"/>
      <c r="AV8" s="276"/>
      <c r="AW8" s="276"/>
      <c r="AX8" s="276"/>
    </row>
    <row r="9" spans="1:50" ht="5.25" customHeight="1" x14ac:dyDescent="0.25">
      <c r="A9" s="276"/>
      <c r="B9" s="308"/>
      <c r="C9" s="282"/>
      <c r="D9" s="282"/>
      <c r="E9" s="282"/>
      <c r="F9" s="282"/>
      <c r="G9" s="282"/>
      <c r="H9" s="282"/>
      <c r="I9" s="282"/>
      <c r="J9" s="309"/>
      <c r="K9" s="310"/>
      <c r="L9" s="282"/>
      <c r="M9" s="282"/>
      <c r="N9" s="309"/>
      <c r="O9" s="282"/>
      <c r="P9" s="282"/>
      <c r="Q9" s="309"/>
      <c r="R9" s="309"/>
      <c r="S9" s="282"/>
      <c r="T9" s="282"/>
      <c r="U9" s="282"/>
      <c r="V9" s="282"/>
      <c r="W9" s="282"/>
      <c r="X9" s="311"/>
      <c r="Y9" s="379"/>
      <c r="Z9" s="380"/>
      <c r="AA9" s="379"/>
      <c r="AB9" s="381"/>
      <c r="AC9" s="379"/>
      <c r="AD9" s="379"/>
      <c r="AE9" s="379"/>
      <c r="AF9" s="382"/>
      <c r="AG9" s="382"/>
      <c r="AH9" s="276"/>
      <c r="AI9" s="276"/>
      <c r="AJ9" s="276"/>
      <c r="AK9" s="276"/>
      <c r="AL9" s="276"/>
      <c r="AM9" s="276"/>
      <c r="AN9" s="276"/>
      <c r="AO9" s="276"/>
      <c r="AP9" s="276"/>
      <c r="AQ9" s="276"/>
      <c r="AR9" s="276"/>
      <c r="AS9" s="276"/>
      <c r="AT9" s="276"/>
      <c r="AU9" s="276"/>
      <c r="AV9" s="276"/>
      <c r="AW9" s="276"/>
      <c r="AX9" s="276"/>
    </row>
    <row r="10" spans="1:50" x14ac:dyDescent="0.25">
      <c r="A10" s="276"/>
      <c r="B10" s="312" t="s">
        <v>16</v>
      </c>
      <c r="C10" s="286"/>
      <c r="D10" s="286"/>
      <c r="E10" s="286"/>
      <c r="F10" s="286"/>
      <c r="G10" s="286"/>
      <c r="H10" s="287"/>
      <c r="I10" s="282"/>
      <c r="J10" s="283" t="s">
        <v>0</v>
      </c>
      <c r="K10" s="313"/>
      <c r="L10" s="313"/>
      <c r="M10" s="313" t="s">
        <v>1</v>
      </c>
      <c r="N10" s="441"/>
      <c r="O10" s="442"/>
      <c r="P10" s="310"/>
      <c r="Q10" s="283" t="s">
        <v>19</v>
      </c>
      <c r="R10" s="313"/>
      <c r="S10" s="313"/>
      <c r="T10" s="313"/>
      <c r="U10" s="313"/>
      <c r="V10" s="313"/>
      <c r="W10" s="313"/>
      <c r="X10" s="314"/>
      <c r="Y10" s="382"/>
      <c r="Z10" s="395" t="s">
        <v>38</v>
      </c>
      <c r="AA10" s="382"/>
      <c r="AB10" s="396"/>
      <c r="AC10" s="382"/>
      <c r="AD10" s="382"/>
      <c r="AE10" s="382"/>
      <c r="AF10" s="382"/>
      <c r="AG10" s="382"/>
      <c r="AH10" s="276"/>
      <c r="AI10" s="276"/>
      <c r="AJ10" s="276"/>
      <c r="AK10" s="276"/>
      <c r="AL10" s="276"/>
      <c r="AM10" s="276"/>
      <c r="AN10" s="276"/>
      <c r="AO10" s="276"/>
      <c r="AP10" s="276"/>
      <c r="AQ10" s="276"/>
      <c r="AR10" s="276"/>
      <c r="AS10" s="276"/>
      <c r="AT10" s="276"/>
      <c r="AU10" s="276"/>
      <c r="AV10" s="276"/>
      <c r="AW10" s="276"/>
      <c r="AX10" s="276"/>
    </row>
    <row r="11" spans="1:50" ht="36.75" customHeight="1" x14ac:dyDescent="0.25">
      <c r="A11" s="276"/>
      <c r="B11" s="315" t="s">
        <v>17</v>
      </c>
      <c r="C11" s="438"/>
      <c r="D11" s="296"/>
      <c r="E11" s="316" t="s">
        <v>10</v>
      </c>
      <c r="F11" s="316" t="s">
        <v>2</v>
      </c>
      <c r="G11" s="316" t="s">
        <v>25</v>
      </c>
      <c r="H11" s="439" t="s">
        <v>18</v>
      </c>
      <c r="I11" s="318"/>
      <c r="J11" s="319" t="s">
        <v>11</v>
      </c>
      <c r="K11" s="320" t="s">
        <v>12</v>
      </c>
      <c r="L11" s="321" t="s">
        <v>110</v>
      </c>
      <c r="M11" s="296" t="s">
        <v>11</v>
      </c>
      <c r="N11" s="443" t="s">
        <v>12</v>
      </c>
      <c r="O11" s="323" t="s">
        <v>110</v>
      </c>
      <c r="P11" s="324"/>
      <c r="Q11" s="490" t="s">
        <v>20</v>
      </c>
      <c r="R11" s="491"/>
      <c r="S11" s="296"/>
      <c r="T11" s="296" t="s">
        <v>21</v>
      </c>
      <c r="U11" s="476" t="s">
        <v>111</v>
      </c>
      <c r="V11" s="476"/>
      <c r="W11" s="476" t="s">
        <v>22</v>
      </c>
      <c r="X11" s="477"/>
      <c r="Y11" s="387"/>
      <c r="Z11" s="397" t="s">
        <v>39</v>
      </c>
      <c r="AA11" s="387"/>
      <c r="AB11" s="398"/>
      <c r="AC11" s="387"/>
      <c r="AD11" s="387"/>
      <c r="AE11" s="387"/>
      <c r="AF11" s="399"/>
      <c r="AG11" s="399"/>
      <c r="AH11" s="276"/>
      <c r="AI11" s="276"/>
      <c r="AJ11" s="276"/>
      <c r="AK11" s="276"/>
      <c r="AL11" s="276"/>
      <c r="AM11" s="400" t="s">
        <v>100</v>
      </c>
      <c r="AN11" s="276"/>
      <c r="AO11" s="276"/>
      <c r="AP11" s="276"/>
      <c r="AQ11" s="276" t="s">
        <v>91</v>
      </c>
      <c r="AR11" s="276"/>
      <c r="AS11" s="276"/>
      <c r="AT11" s="276"/>
      <c r="AU11" s="276" t="s">
        <v>90</v>
      </c>
      <c r="AV11" s="401" t="s">
        <v>84</v>
      </c>
      <c r="AW11" s="276" t="s">
        <v>86</v>
      </c>
      <c r="AX11" s="276"/>
    </row>
    <row r="12" spans="1:50" ht="5.25" customHeight="1" x14ac:dyDescent="0.25">
      <c r="B12" s="308"/>
      <c r="C12" s="282"/>
      <c r="D12" s="282"/>
      <c r="E12" s="325"/>
      <c r="F12" s="325"/>
      <c r="G12" s="325"/>
      <c r="H12" s="309"/>
      <c r="I12" s="309"/>
      <c r="J12" s="282"/>
      <c r="K12" s="282"/>
      <c r="L12" s="282"/>
      <c r="M12" s="282"/>
      <c r="N12" s="282"/>
      <c r="O12" s="282"/>
      <c r="P12" s="282"/>
      <c r="Q12" s="309"/>
      <c r="R12" s="309"/>
      <c r="S12" s="282"/>
      <c r="T12" s="282"/>
      <c r="U12" s="282"/>
      <c r="V12" s="282"/>
      <c r="W12" s="326"/>
      <c r="X12" s="327"/>
      <c r="Y12" s="282"/>
      <c r="Z12" s="366">
        <f>W48</f>
        <v>0</v>
      </c>
      <c r="AA12" s="223"/>
      <c r="AB12" s="246" t="s">
        <v>2</v>
      </c>
      <c r="AC12" s="223"/>
      <c r="AD12" s="223"/>
      <c r="AE12" s="223"/>
      <c r="AF12" s="236"/>
      <c r="AG12" s="236"/>
      <c r="AI12" s="247"/>
      <c r="AN12" s="248" t="s">
        <v>81</v>
      </c>
      <c r="AO12" s="248" t="s">
        <v>82</v>
      </c>
      <c r="AP12" s="248" t="s">
        <v>83</v>
      </c>
      <c r="AQ12" s="248" t="s">
        <v>84</v>
      </c>
      <c r="AR12" s="249" t="s">
        <v>81</v>
      </c>
      <c r="AS12" s="249" t="s">
        <v>82</v>
      </c>
      <c r="AT12" s="249" t="s">
        <v>83</v>
      </c>
      <c r="AU12" s="248" t="s">
        <v>84</v>
      </c>
      <c r="AV12" s="250" t="s">
        <v>22</v>
      </c>
      <c r="AW12" s="216" t="s">
        <v>85</v>
      </c>
    </row>
    <row r="13" spans="1:50" s="254" customFormat="1" ht="21.75" customHeight="1" x14ac:dyDescent="0.25">
      <c r="B13" s="328">
        <f>Persönliche_Daten!AB11</f>
        <v>46204</v>
      </c>
      <c r="C13" s="329">
        <f>WEEKDAY(B13)</f>
        <v>4</v>
      </c>
      <c r="D13" s="330">
        <f>Persönliche_Daten!AB11</f>
        <v>46204</v>
      </c>
      <c r="E13" s="263"/>
      <c r="F13" s="31"/>
      <c r="G13" s="31"/>
      <c r="H13" s="32"/>
      <c r="I13" s="251"/>
      <c r="J13" s="34"/>
      <c r="K13" s="34"/>
      <c r="L13" s="340">
        <f>(K13-J13)*24</f>
        <v>0</v>
      </c>
      <c r="M13" s="34"/>
      <c r="N13" s="34"/>
      <c r="O13" s="340">
        <f>(N13-M13)*24</f>
        <v>0</v>
      </c>
      <c r="P13" s="410"/>
      <c r="Q13" s="473">
        <f>IF(AW13&gt;0,0,IF(D13=Persönliche_Daten!$D$24,Persönliche_Daten!$H$24,IF(D13=Persönliche_Daten!$D$26,Persönliche_Daten!$H$26,IF(C13=2,Persönliche_Daten!$G$14,IF(C13=3,Persönliche_Daten!$H$14,IF(C13=4,Persönliche_Daten!$I$14,IF(C13=5,Persönliche_Daten!$J$14,IF(C13=6,Persönliche_Daten!$K$14))))))+IF(C13=7,Persönliche_Daten!$L$14,IF(C13=1,Persönliche_Daten!$M$14,0))))</f>
        <v>0</v>
      </c>
      <c r="R13" s="474"/>
      <c r="S13" s="475">
        <f>IF(F13&gt;" ",0,IF(G13&gt;" ",0,IF(AV13&gt;10,10,ROUND(AV13-AM13,2))))</f>
        <v>0</v>
      </c>
      <c r="T13" s="474"/>
      <c r="U13" s="468">
        <f>IF(OR(Q13&gt;0,S13&lt;&gt;0),ROUND(S13-Q13,2),0)</f>
        <v>0</v>
      </c>
      <c r="V13" s="472"/>
      <c r="W13" s="468">
        <f>ROUND(U13,2)</f>
        <v>0</v>
      </c>
      <c r="X13" s="469"/>
      <c r="Y13" s="341"/>
      <c r="Z13" s="342">
        <f>Z12+U13</f>
        <v>0</v>
      </c>
      <c r="AA13" s="412"/>
      <c r="AB13" s="413">
        <f>IF(F13="x",1,0)</f>
        <v>0</v>
      </c>
      <c r="AC13" s="412"/>
      <c r="AD13" s="412"/>
      <c r="AE13" s="412"/>
      <c r="AF13" s="467"/>
      <c r="AG13" s="467"/>
      <c r="AH13" s="414"/>
      <c r="AI13" s="414"/>
      <c r="AJ13" s="412"/>
      <c r="AM13" s="254">
        <f>IF(AND(K13&gt;0,M13=K13),Persönliche_Daten!$AI$5,0)</f>
        <v>0</v>
      </c>
      <c r="AN13" s="254">
        <f>IF(L13&lt;6.01,L13,0)</f>
        <v>0</v>
      </c>
      <c r="AO13" s="254">
        <f>IF(AND(L13&gt;6,L13&lt;9.01),L13-Persönliche_Daten!$AG$5,0)</f>
        <v>0</v>
      </c>
      <c r="AP13" s="254">
        <f>IF(L13&gt;9,L13-Persönliche_Daten!$AH$5,0)</f>
        <v>0</v>
      </c>
      <c r="AQ13" s="254">
        <f>IF(AN13&gt;0,AN13,IF(AO13&gt;0,AO13,IF(AP13&gt;0,AP13,0)))</f>
        <v>0</v>
      </c>
      <c r="AR13" s="254">
        <f>IF(O13&lt;6.01,O13,0)</f>
        <v>0</v>
      </c>
      <c r="AS13" s="254">
        <f>IF(AND(O13&gt;6,O13&lt;9.01),O13-Persönliche_Daten!$AG$5,0)</f>
        <v>0</v>
      </c>
      <c r="AT13" s="254">
        <f>IF(O13&gt;9,O13-Persönliche_Daten!$AH$5,0)</f>
        <v>0</v>
      </c>
      <c r="AU13" s="254">
        <f>IF(AR13&gt;0,AR13,IF(AS13&gt;0,AS13,IF(AT13&gt;0,AT13,0)))</f>
        <v>0</v>
      </c>
      <c r="AV13" s="254">
        <f>AQ13+AU13</f>
        <v>0</v>
      </c>
      <c r="AW13" s="254">
        <f>IF(E13&gt;" ",1,IF(F13&gt;" ",1,IF(G13&gt;" ",1,0)))</f>
        <v>0</v>
      </c>
    </row>
    <row r="14" spans="1:50" s="254" customFormat="1" ht="21.75" customHeight="1" x14ac:dyDescent="0.25">
      <c r="B14" s="328">
        <f>B13+1</f>
        <v>46205</v>
      </c>
      <c r="C14" s="329">
        <f>WEEKDAY(B14)</f>
        <v>5</v>
      </c>
      <c r="D14" s="330">
        <f>D13+1</f>
        <v>46205</v>
      </c>
      <c r="E14" s="263"/>
      <c r="F14" s="31"/>
      <c r="G14" s="31"/>
      <c r="H14" s="32"/>
      <c r="I14" s="251"/>
      <c r="J14" s="33"/>
      <c r="K14" s="33"/>
      <c r="L14" s="340">
        <f t="shared" ref="L14:L43" si="0">(K14-J14)*24</f>
        <v>0</v>
      </c>
      <c r="M14" s="34"/>
      <c r="N14" s="34"/>
      <c r="O14" s="340">
        <f t="shared" ref="O14:O43" si="1">(N14-M14)*24</f>
        <v>0</v>
      </c>
      <c r="P14" s="410"/>
      <c r="Q14" s="473">
        <f>IF(AW14&gt;0,0,IF(D14=Persönliche_Daten!$D$24,Persönliche_Daten!$H$24,IF(D14=Persönliche_Daten!$D$26,Persönliche_Daten!$H$26,IF(C14=2,Persönliche_Daten!$G$14,IF(C14=3,Persönliche_Daten!$H$14,IF(C14=4,Persönliche_Daten!$I$14,IF(C14=5,Persönliche_Daten!$J$14,IF(C14=6,Persönliche_Daten!$K$14))))))+IF(C14=7,Persönliche_Daten!$L$14,IF(C14=1,Persönliche_Daten!$M$14,0))))</f>
        <v>0</v>
      </c>
      <c r="R14" s="474"/>
      <c r="S14" s="475">
        <f t="shared" ref="S14:S43" si="2">IF(F14&gt;" ",0,IF(G14&gt;" ",0,IF(AV14&gt;10,10,ROUND(AV14-AM14,2))))</f>
        <v>0</v>
      </c>
      <c r="T14" s="474"/>
      <c r="U14" s="468">
        <f t="shared" ref="U14:U43" si="3">IF(OR(Q14&gt;0,S14&lt;&gt;0),ROUND(S14-Q14,2),0)</f>
        <v>0</v>
      </c>
      <c r="V14" s="472"/>
      <c r="W14" s="468">
        <f>ROUND(U14+W13,2)</f>
        <v>0</v>
      </c>
      <c r="X14" s="469"/>
      <c r="Y14" s="341"/>
      <c r="Z14" s="342">
        <f>Z13+U14</f>
        <v>0</v>
      </c>
      <c r="AA14" s="412"/>
      <c r="AB14" s="413">
        <f t="shared" ref="AB14:AB43" si="4">IF(F14="x",1,0)</f>
        <v>0</v>
      </c>
      <c r="AC14" s="412"/>
      <c r="AD14" s="412"/>
      <c r="AE14" s="412"/>
      <c r="AF14" s="467"/>
      <c r="AG14" s="467"/>
      <c r="AH14" s="414"/>
      <c r="AI14" s="414"/>
      <c r="AJ14" s="412"/>
      <c r="AM14" s="254">
        <f>IF(AND(K14&gt;0,M14=K14),Persönliche_Daten!$AI$5,0)</f>
        <v>0</v>
      </c>
      <c r="AN14" s="254">
        <f t="shared" ref="AN14:AN43" si="5">IF(L14&lt;6.01,L14,0)</f>
        <v>0</v>
      </c>
      <c r="AO14" s="254">
        <f>IF(AND(L14&gt;6,L14&lt;9.01),L14-Persönliche_Daten!$AG$5,0)</f>
        <v>0</v>
      </c>
      <c r="AP14" s="254">
        <f>IF(L14&gt;9,L14-Persönliche_Daten!$AH$5,0)</f>
        <v>0</v>
      </c>
      <c r="AQ14" s="254">
        <f t="shared" ref="AQ14:AQ43" si="6">IF(AN14&gt;0,AN14,IF(AO14&gt;0,AO14,IF(AP14&gt;0,AP14,0)))</f>
        <v>0</v>
      </c>
      <c r="AR14" s="254">
        <f t="shared" ref="AR14:AR43" si="7">IF(O14&lt;6.01,O14,0)</f>
        <v>0</v>
      </c>
      <c r="AS14" s="254">
        <f>IF(AND(O14&gt;6,O14&lt;9.01),O14-Persönliche_Daten!$AG$5,0)</f>
        <v>0</v>
      </c>
      <c r="AT14" s="254">
        <f>IF(O14&gt;9,O14-Persönliche_Daten!$AH$5,0)</f>
        <v>0</v>
      </c>
      <c r="AU14" s="254">
        <f t="shared" ref="AU14:AU43" si="8">IF(AR14&gt;0,AR14,IF(AS14&gt;0,AS14,IF(AT14&gt;0,AT14,0)))</f>
        <v>0</v>
      </c>
      <c r="AV14" s="254">
        <f t="shared" ref="AV14:AV43" si="9">AQ14+AU14</f>
        <v>0</v>
      </c>
      <c r="AW14" s="254">
        <f t="shared" ref="AW14:AW43" si="10">IF(E14&gt;" ",1,IF(F14&gt;" ",1,IF(G14&gt;" ",1,0)))</f>
        <v>0</v>
      </c>
    </row>
    <row r="15" spans="1:50" s="254" customFormat="1" ht="21.75" customHeight="1" x14ac:dyDescent="0.25">
      <c r="B15" s="328">
        <f t="shared" ref="B15:B43" si="11">B14+1</f>
        <v>46206</v>
      </c>
      <c r="C15" s="329">
        <f t="shared" ref="C15:C43" si="12">WEEKDAY(B15)</f>
        <v>6</v>
      </c>
      <c r="D15" s="330">
        <f t="shared" ref="D15:D43" si="13">D14+1</f>
        <v>46206</v>
      </c>
      <c r="E15" s="263"/>
      <c r="F15" s="31"/>
      <c r="G15" s="31"/>
      <c r="H15" s="32"/>
      <c r="I15" s="251"/>
      <c r="J15" s="33"/>
      <c r="K15" s="33"/>
      <c r="L15" s="340">
        <f t="shared" si="0"/>
        <v>0</v>
      </c>
      <c r="M15" s="34"/>
      <c r="N15" s="34"/>
      <c r="O15" s="340">
        <f t="shared" si="1"/>
        <v>0</v>
      </c>
      <c r="P15" s="410"/>
      <c r="Q15" s="473">
        <f>IF(AW15&gt;0,0,IF(D15=Persönliche_Daten!$D$24,Persönliche_Daten!$H$24,IF(D15=Persönliche_Daten!$D$26,Persönliche_Daten!$H$26,IF(C15=2,Persönliche_Daten!$G$14,IF(C15=3,Persönliche_Daten!$H$14,IF(C15=4,Persönliche_Daten!$I$14,IF(C15=5,Persönliche_Daten!$J$14,IF(C15=6,Persönliche_Daten!$K$14))))))+IF(C15=7,Persönliche_Daten!$L$14,IF(C15=1,Persönliche_Daten!$M$14,0))))</f>
        <v>0</v>
      </c>
      <c r="R15" s="474"/>
      <c r="S15" s="475">
        <f t="shared" si="2"/>
        <v>0</v>
      </c>
      <c r="T15" s="474"/>
      <c r="U15" s="468">
        <f t="shared" si="3"/>
        <v>0</v>
      </c>
      <c r="V15" s="472"/>
      <c r="W15" s="468">
        <f t="shared" ref="W15:W43" si="14">ROUND(U15+W14,2)</f>
        <v>0</v>
      </c>
      <c r="X15" s="469"/>
      <c r="Y15" s="341"/>
      <c r="Z15" s="342">
        <f t="shared" ref="Z15:Z43" si="15">Z14+U15</f>
        <v>0</v>
      </c>
      <c r="AA15" s="412"/>
      <c r="AB15" s="413">
        <f t="shared" si="4"/>
        <v>0</v>
      </c>
      <c r="AC15" s="412"/>
      <c r="AD15" s="412"/>
      <c r="AE15" s="412"/>
      <c r="AF15" s="467"/>
      <c r="AG15" s="467"/>
      <c r="AH15" s="414"/>
      <c r="AI15" s="414"/>
      <c r="AM15" s="254">
        <f>IF(AND(K15&gt;0,M15=K15),Persönliche_Daten!$AI$5,0)</f>
        <v>0</v>
      </c>
      <c r="AN15" s="254">
        <f t="shared" si="5"/>
        <v>0</v>
      </c>
      <c r="AO15" s="254">
        <f>IF(AND(L15&gt;6,L15&lt;9.01),L15-Persönliche_Daten!$AG$5,0)</f>
        <v>0</v>
      </c>
      <c r="AP15" s="254">
        <f>IF(L15&gt;9,L15-Persönliche_Daten!$AH$5,0)</f>
        <v>0</v>
      </c>
      <c r="AQ15" s="254">
        <f t="shared" si="6"/>
        <v>0</v>
      </c>
      <c r="AR15" s="254">
        <f t="shared" si="7"/>
        <v>0</v>
      </c>
      <c r="AS15" s="254">
        <f>IF(AND(O15&gt;6,O15&lt;9.01),O15-Persönliche_Daten!$AG$5,0)</f>
        <v>0</v>
      </c>
      <c r="AT15" s="254">
        <f>IF(O15&gt;9,O15-Persönliche_Daten!$AH$5,0)</f>
        <v>0</v>
      </c>
      <c r="AU15" s="254">
        <f t="shared" si="8"/>
        <v>0</v>
      </c>
      <c r="AV15" s="254">
        <f t="shared" si="9"/>
        <v>0</v>
      </c>
      <c r="AW15" s="254">
        <f t="shared" si="10"/>
        <v>0</v>
      </c>
    </row>
    <row r="16" spans="1:50" s="254" customFormat="1" ht="21.75" customHeight="1" x14ac:dyDescent="0.25">
      <c r="B16" s="328">
        <f t="shared" si="11"/>
        <v>46207</v>
      </c>
      <c r="C16" s="329">
        <f t="shared" si="12"/>
        <v>7</v>
      </c>
      <c r="D16" s="330">
        <f t="shared" si="13"/>
        <v>46207</v>
      </c>
      <c r="E16" s="263"/>
      <c r="F16" s="31"/>
      <c r="G16" s="31"/>
      <c r="H16" s="32"/>
      <c r="I16" s="251"/>
      <c r="J16" s="33"/>
      <c r="K16" s="33"/>
      <c r="L16" s="340">
        <f t="shared" si="0"/>
        <v>0</v>
      </c>
      <c r="M16" s="34"/>
      <c r="N16" s="34"/>
      <c r="O16" s="340">
        <f t="shared" si="1"/>
        <v>0</v>
      </c>
      <c r="P16" s="410"/>
      <c r="Q16" s="473">
        <f>IF(AW16&gt;0,0,IF(D16=Persönliche_Daten!$D$24,Persönliche_Daten!$H$24,IF(D16=Persönliche_Daten!$D$26,Persönliche_Daten!$H$26,IF(C16=2,Persönliche_Daten!$G$14,IF(C16=3,Persönliche_Daten!$H$14,IF(C16=4,Persönliche_Daten!$I$14,IF(C16=5,Persönliche_Daten!$J$14,IF(C16=6,Persönliche_Daten!$K$14))))))+IF(C16=7,Persönliche_Daten!$L$14,IF(C16=1,Persönliche_Daten!$M$14,0))))</f>
        <v>0</v>
      </c>
      <c r="R16" s="474"/>
      <c r="S16" s="475">
        <f t="shared" si="2"/>
        <v>0</v>
      </c>
      <c r="T16" s="474"/>
      <c r="U16" s="468">
        <f t="shared" si="3"/>
        <v>0</v>
      </c>
      <c r="V16" s="472"/>
      <c r="W16" s="468">
        <f t="shared" si="14"/>
        <v>0</v>
      </c>
      <c r="X16" s="469"/>
      <c r="Y16" s="341"/>
      <c r="Z16" s="342">
        <f t="shared" si="15"/>
        <v>0</v>
      </c>
      <c r="AA16" s="412"/>
      <c r="AB16" s="413">
        <f t="shared" si="4"/>
        <v>0</v>
      </c>
      <c r="AC16" s="412"/>
      <c r="AD16" s="412"/>
      <c r="AE16" s="412"/>
      <c r="AF16" s="467"/>
      <c r="AG16" s="467"/>
      <c r="AH16" s="414"/>
      <c r="AI16" s="414"/>
      <c r="AM16" s="254">
        <f>IF(AND(K16&gt;0,M16=K16),Persönliche_Daten!$AI$5,0)</f>
        <v>0</v>
      </c>
      <c r="AN16" s="254">
        <f t="shared" si="5"/>
        <v>0</v>
      </c>
      <c r="AO16" s="254">
        <f>IF(AND(L16&gt;6,L16&lt;9.01),L16-Persönliche_Daten!$AG$5,0)</f>
        <v>0</v>
      </c>
      <c r="AP16" s="254">
        <f>IF(L16&gt;9,L16-Persönliche_Daten!$AH$5,0)</f>
        <v>0</v>
      </c>
      <c r="AQ16" s="254">
        <f t="shared" si="6"/>
        <v>0</v>
      </c>
      <c r="AR16" s="254">
        <f t="shared" si="7"/>
        <v>0</v>
      </c>
      <c r="AS16" s="254">
        <f>IF(AND(O16&gt;6,O16&lt;9.01),O16-Persönliche_Daten!$AG$5,0)</f>
        <v>0</v>
      </c>
      <c r="AT16" s="254">
        <f>IF(O16&gt;9,O16-Persönliche_Daten!$AH$5,0)</f>
        <v>0</v>
      </c>
      <c r="AU16" s="254">
        <f t="shared" si="8"/>
        <v>0</v>
      </c>
      <c r="AV16" s="254">
        <f t="shared" si="9"/>
        <v>0</v>
      </c>
      <c r="AW16" s="254">
        <f t="shared" si="10"/>
        <v>0</v>
      </c>
    </row>
    <row r="17" spans="2:49" s="254" customFormat="1" ht="21.75" customHeight="1" x14ac:dyDescent="0.25">
      <c r="B17" s="328">
        <f t="shared" si="11"/>
        <v>46208</v>
      </c>
      <c r="C17" s="329">
        <f t="shared" si="12"/>
        <v>1</v>
      </c>
      <c r="D17" s="330">
        <f t="shared" si="13"/>
        <v>46208</v>
      </c>
      <c r="E17" s="263"/>
      <c r="F17" s="31"/>
      <c r="G17" s="31"/>
      <c r="H17" s="32"/>
      <c r="I17" s="251"/>
      <c r="J17" s="33"/>
      <c r="K17" s="33"/>
      <c r="L17" s="340">
        <f t="shared" si="0"/>
        <v>0</v>
      </c>
      <c r="M17" s="34"/>
      <c r="N17" s="34"/>
      <c r="O17" s="340">
        <f t="shared" si="1"/>
        <v>0</v>
      </c>
      <c r="P17" s="410"/>
      <c r="Q17" s="473">
        <f>IF(AW17&gt;0,0,IF(D17=Persönliche_Daten!$D$24,Persönliche_Daten!$H$24,IF(D17=Persönliche_Daten!$D$26,Persönliche_Daten!$H$26,IF(C17=2,Persönliche_Daten!$G$14,IF(C17=3,Persönliche_Daten!$H$14,IF(C17=4,Persönliche_Daten!$I$14,IF(C17=5,Persönliche_Daten!$J$14,IF(C17=6,Persönliche_Daten!$K$14))))))+IF(C17=7,Persönliche_Daten!$L$14,IF(C17=1,Persönliche_Daten!$M$14,0))))</f>
        <v>0</v>
      </c>
      <c r="R17" s="474"/>
      <c r="S17" s="475">
        <f t="shared" si="2"/>
        <v>0</v>
      </c>
      <c r="T17" s="474"/>
      <c r="U17" s="468">
        <f t="shared" si="3"/>
        <v>0</v>
      </c>
      <c r="V17" s="472"/>
      <c r="W17" s="468">
        <f t="shared" si="14"/>
        <v>0</v>
      </c>
      <c r="X17" s="469"/>
      <c r="Y17" s="341"/>
      <c r="Z17" s="342">
        <f t="shared" si="15"/>
        <v>0</v>
      </c>
      <c r="AA17" s="412"/>
      <c r="AB17" s="413">
        <f t="shared" si="4"/>
        <v>0</v>
      </c>
      <c r="AC17" s="412"/>
      <c r="AD17" s="412"/>
      <c r="AE17" s="412"/>
      <c r="AF17" s="467"/>
      <c r="AG17" s="467"/>
      <c r="AH17" s="414"/>
      <c r="AI17" s="414"/>
      <c r="AM17" s="254">
        <f>IF(AND(K17&gt;0,M17=K17),Persönliche_Daten!$AI$5,0)</f>
        <v>0</v>
      </c>
      <c r="AN17" s="254">
        <f t="shared" si="5"/>
        <v>0</v>
      </c>
      <c r="AO17" s="254">
        <f>IF(AND(L17&gt;6,L17&lt;9.01),L17-Persönliche_Daten!$AG$5,0)</f>
        <v>0</v>
      </c>
      <c r="AP17" s="254">
        <f>IF(L17&gt;9,L17-Persönliche_Daten!$AH$5,0)</f>
        <v>0</v>
      </c>
      <c r="AQ17" s="254">
        <f t="shared" si="6"/>
        <v>0</v>
      </c>
      <c r="AR17" s="254">
        <f t="shared" si="7"/>
        <v>0</v>
      </c>
      <c r="AS17" s="254">
        <f>IF(AND(O17&gt;6,O17&lt;9.01),O17-Persönliche_Daten!$AG$5,0)</f>
        <v>0</v>
      </c>
      <c r="AT17" s="254">
        <f>IF(O17&gt;9,O17-Persönliche_Daten!$AH$5,0)</f>
        <v>0</v>
      </c>
      <c r="AU17" s="254">
        <f t="shared" si="8"/>
        <v>0</v>
      </c>
      <c r="AV17" s="254">
        <f t="shared" si="9"/>
        <v>0</v>
      </c>
      <c r="AW17" s="254">
        <f t="shared" si="10"/>
        <v>0</v>
      </c>
    </row>
    <row r="18" spans="2:49" s="254" customFormat="1" ht="21.75" customHeight="1" x14ac:dyDescent="0.25">
      <c r="B18" s="328">
        <f t="shared" si="11"/>
        <v>46209</v>
      </c>
      <c r="C18" s="329">
        <f t="shared" si="12"/>
        <v>2</v>
      </c>
      <c r="D18" s="330">
        <f t="shared" si="13"/>
        <v>46209</v>
      </c>
      <c r="E18" s="263"/>
      <c r="F18" s="31"/>
      <c r="G18" s="31"/>
      <c r="H18" s="32"/>
      <c r="I18" s="251"/>
      <c r="J18" s="33"/>
      <c r="K18" s="33"/>
      <c r="L18" s="340">
        <f t="shared" si="0"/>
        <v>0</v>
      </c>
      <c r="M18" s="34"/>
      <c r="N18" s="34"/>
      <c r="O18" s="340">
        <f t="shared" si="1"/>
        <v>0</v>
      </c>
      <c r="P18" s="410"/>
      <c r="Q18" s="473">
        <f>IF(AW18&gt;0,0,IF(D18=Persönliche_Daten!$D$24,Persönliche_Daten!$H$24,IF(D18=Persönliche_Daten!$D$26,Persönliche_Daten!$H$26,IF(C18=2,Persönliche_Daten!$G$14,IF(C18=3,Persönliche_Daten!$H$14,IF(C18=4,Persönliche_Daten!$I$14,IF(C18=5,Persönliche_Daten!$J$14,IF(C18=6,Persönliche_Daten!$K$14))))))+IF(C18=7,Persönliche_Daten!$L$14,IF(C18=1,Persönliche_Daten!$M$14,0))))</f>
        <v>0</v>
      </c>
      <c r="R18" s="474"/>
      <c r="S18" s="475">
        <f t="shared" si="2"/>
        <v>0</v>
      </c>
      <c r="T18" s="474"/>
      <c r="U18" s="468">
        <f t="shared" si="3"/>
        <v>0</v>
      </c>
      <c r="V18" s="472"/>
      <c r="W18" s="468">
        <f t="shared" si="14"/>
        <v>0</v>
      </c>
      <c r="X18" s="469"/>
      <c r="Y18" s="341"/>
      <c r="Z18" s="342">
        <f t="shared" si="15"/>
        <v>0</v>
      </c>
      <c r="AA18" s="412"/>
      <c r="AB18" s="413">
        <f t="shared" si="4"/>
        <v>0</v>
      </c>
      <c r="AC18" s="412"/>
      <c r="AD18" s="412"/>
      <c r="AE18" s="412"/>
      <c r="AF18" s="467"/>
      <c r="AG18" s="467"/>
      <c r="AH18" s="414"/>
      <c r="AI18" s="414"/>
      <c r="AM18" s="254">
        <f>IF(AND(K18&gt;0,M18=K18),Persönliche_Daten!$AI$5,0)</f>
        <v>0</v>
      </c>
      <c r="AN18" s="254">
        <f t="shared" si="5"/>
        <v>0</v>
      </c>
      <c r="AO18" s="254">
        <f>IF(AND(L18&gt;6,L18&lt;9.01),L18-Persönliche_Daten!$AG$5,0)</f>
        <v>0</v>
      </c>
      <c r="AP18" s="254">
        <f>IF(L18&gt;9,L18-Persönliche_Daten!$AH$5,0)</f>
        <v>0</v>
      </c>
      <c r="AQ18" s="254">
        <f t="shared" si="6"/>
        <v>0</v>
      </c>
      <c r="AR18" s="254">
        <f t="shared" si="7"/>
        <v>0</v>
      </c>
      <c r="AS18" s="254">
        <f>IF(AND(O18&gt;6,O18&lt;9.01),O18-Persönliche_Daten!$AG$5,0)</f>
        <v>0</v>
      </c>
      <c r="AT18" s="254">
        <f>IF(O18&gt;9,O18-Persönliche_Daten!$AH$5,0)</f>
        <v>0</v>
      </c>
      <c r="AU18" s="254">
        <f t="shared" si="8"/>
        <v>0</v>
      </c>
      <c r="AV18" s="254">
        <f t="shared" si="9"/>
        <v>0</v>
      </c>
      <c r="AW18" s="254">
        <f t="shared" si="10"/>
        <v>0</v>
      </c>
    </row>
    <row r="19" spans="2:49" s="254" customFormat="1" ht="21.75" customHeight="1" x14ac:dyDescent="0.25">
      <c r="B19" s="328">
        <f t="shared" si="11"/>
        <v>46210</v>
      </c>
      <c r="C19" s="329">
        <f t="shared" si="12"/>
        <v>3</v>
      </c>
      <c r="D19" s="330">
        <f t="shared" si="13"/>
        <v>46210</v>
      </c>
      <c r="E19" s="263"/>
      <c r="F19" s="31"/>
      <c r="G19" s="31"/>
      <c r="H19" s="32"/>
      <c r="I19" s="251"/>
      <c r="J19" s="33"/>
      <c r="K19" s="33"/>
      <c r="L19" s="340">
        <f t="shared" si="0"/>
        <v>0</v>
      </c>
      <c r="M19" s="34"/>
      <c r="N19" s="34"/>
      <c r="O19" s="340">
        <f t="shared" si="1"/>
        <v>0</v>
      </c>
      <c r="P19" s="410"/>
      <c r="Q19" s="473">
        <f>IF(AW19&gt;0,0,IF(D19=Persönliche_Daten!$D$24,Persönliche_Daten!$H$24,IF(D19=Persönliche_Daten!$D$26,Persönliche_Daten!$H$26,IF(C19=2,Persönliche_Daten!$G$14,IF(C19=3,Persönliche_Daten!$H$14,IF(C19=4,Persönliche_Daten!$I$14,IF(C19=5,Persönliche_Daten!$J$14,IF(C19=6,Persönliche_Daten!$K$14))))))+IF(C19=7,Persönliche_Daten!$L$14,IF(C19=1,Persönliche_Daten!$M$14,0))))</f>
        <v>0</v>
      </c>
      <c r="R19" s="474"/>
      <c r="S19" s="475">
        <f t="shared" si="2"/>
        <v>0</v>
      </c>
      <c r="T19" s="474"/>
      <c r="U19" s="468">
        <f t="shared" si="3"/>
        <v>0</v>
      </c>
      <c r="V19" s="472"/>
      <c r="W19" s="468">
        <f t="shared" si="14"/>
        <v>0</v>
      </c>
      <c r="X19" s="469"/>
      <c r="Y19" s="341"/>
      <c r="Z19" s="342">
        <f t="shared" si="15"/>
        <v>0</v>
      </c>
      <c r="AA19" s="412"/>
      <c r="AB19" s="413">
        <f t="shared" si="4"/>
        <v>0</v>
      </c>
      <c r="AC19" s="412"/>
      <c r="AD19" s="412"/>
      <c r="AE19" s="412"/>
      <c r="AF19" s="467"/>
      <c r="AG19" s="467"/>
      <c r="AI19" s="414"/>
      <c r="AM19" s="254">
        <f>IF(AND(K19&gt;0,M19=K19),Persönliche_Daten!$AI$5,0)</f>
        <v>0</v>
      </c>
      <c r="AN19" s="254">
        <f t="shared" si="5"/>
        <v>0</v>
      </c>
      <c r="AO19" s="254">
        <f>IF(AND(L19&gt;6,L19&lt;9.01),L19-Persönliche_Daten!$AG$5,0)</f>
        <v>0</v>
      </c>
      <c r="AP19" s="254">
        <f>IF(L19&gt;9,L19-Persönliche_Daten!$AH$5,0)</f>
        <v>0</v>
      </c>
      <c r="AQ19" s="254">
        <f t="shared" si="6"/>
        <v>0</v>
      </c>
      <c r="AR19" s="254">
        <f t="shared" si="7"/>
        <v>0</v>
      </c>
      <c r="AS19" s="254">
        <f>IF(AND(O19&gt;6,O19&lt;9.01),O19-Persönliche_Daten!$AG$5,0)</f>
        <v>0</v>
      </c>
      <c r="AT19" s="254">
        <f>IF(O19&gt;9,O19-Persönliche_Daten!$AH$5,0)</f>
        <v>0</v>
      </c>
      <c r="AU19" s="254">
        <f t="shared" si="8"/>
        <v>0</v>
      </c>
      <c r="AV19" s="254">
        <f t="shared" si="9"/>
        <v>0</v>
      </c>
      <c r="AW19" s="254">
        <f t="shared" si="10"/>
        <v>0</v>
      </c>
    </row>
    <row r="20" spans="2:49" s="254" customFormat="1" ht="21.75" customHeight="1" x14ac:dyDescent="0.25">
      <c r="B20" s="328">
        <f t="shared" si="11"/>
        <v>46211</v>
      </c>
      <c r="C20" s="329">
        <f t="shared" si="12"/>
        <v>4</v>
      </c>
      <c r="D20" s="330">
        <f t="shared" si="13"/>
        <v>46211</v>
      </c>
      <c r="E20" s="263"/>
      <c r="F20" s="31"/>
      <c r="G20" s="31"/>
      <c r="H20" s="32"/>
      <c r="I20" s="251"/>
      <c r="J20" s="33"/>
      <c r="K20" s="33"/>
      <c r="L20" s="340">
        <f t="shared" si="0"/>
        <v>0</v>
      </c>
      <c r="M20" s="34"/>
      <c r="N20" s="34"/>
      <c r="O20" s="340">
        <f t="shared" si="1"/>
        <v>0</v>
      </c>
      <c r="P20" s="410"/>
      <c r="Q20" s="473">
        <f>IF(AW20&gt;0,0,IF(D20=Persönliche_Daten!$D$24,Persönliche_Daten!$H$24,IF(D20=Persönliche_Daten!$D$26,Persönliche_Daten!$H$26,IF(C20=2,Persönliche_Daten!$G$14,IF(C20=3,Persönliche_Daten!$H$14,IF(C20=4,Persönliche_Daten!$I$14,IF(C20=5,Persönliche_Daten!$J$14,IF(C20=6,Persönliche_Daten!$K$14))))))+IF(C20=7,Persönliche_Daten!$L$14,IF(C20=1,Persönliche_Daten!$M$14,0))))</f>
        <v>0</v>
      </c>
      <c r="R20" s="474"/>
      <c r="S20" s="475">
        <f t="shared" si="2"/>
        <v>0</v>
      </c>
      <c r="T20" s="474"/>
      <c r="U20" s="468">
        <f t="shared" si="3"/>
        <v>0</v>
      </c>
      <c r="V20" s="472"/>
      <c r="W20" s="468">
        <f t="shared" si="14"/>
        <v>0</v>
      </c>
      <c r="X20" s="469"/>
      <c r="Y20" s="341"/>
      <c r="Z20" s="342">
        <f t="shared" si="15"/>
        <v>0</v>
      </c>
      <c r="AA20" s="412"/>
      <c r="AB20" s="413">
        <f t="shared" si="4"/>
        <v>0</v>
      </c>
      <c r="AC20" s="412"/>
      <c r="AD20" s="412"/>
      <c r="AE20" s="412"/>
      <c r="AF20" s="467"/>
      <c r="AG20" s="467"/>
      <c r="AI20" s="414"/>
      <c r="AM20" s="254">
        <f>IF(AND(K20&gt;0,M20=K20),Persönliche_Daten!$AI$5,0)</f>
        <v>0</v>
      </c>
      <c r="AN20" s="254">
        <f t="shared" si="5"/>
        <v>0</v>
      </c>
      <c r="AO20" s="254">
        <f>IF(AND(L20&gt;6,L20&lt;9.01),L20-Persönliche_Daten!$AG$5,0)</f>
        <v>0</v>
      </c>
      <c r="AP20" s="254">
        <f>IF(L20&gt;9,L20-Persönliche_Daten!$AH$5,0)</f>
        <v>0</v>
      </c>
      <c r="AQ20" s="254">
        <f t="shared" si="6"/>
        <v>0</v>
      </c>
      <c r="AR20" s="254">
        <f t="shared" si="7"/>
        <v>0</v>
      </c>
      <c r="AS20" s="254">
        <f>IF(AND(O20&gt;6,O20&lt;9.01),O20-Persönliche_Daten!$AG$5,0)</f>
        <v>0</v>
      </c>
      <c r="AT20" s="254">
        <f>IF(O20&gt;9,O20-Persönliche_Daten!$AH$5,0)</f>
        <v>0</v>
      </c>
      <c r="AU20" s="254">
        <f t="shared" si="8"/>
        <v>0</v>
      </c>
      <c r="AV20" s="254">
        <f t="shared" si="9"/>
        <v>0</v>
      </c>
      <c r="AW20" s="254">
        <f t="shared" si="10"/>
        <v>0</v>
      </c>
    </row>
    <row r="21" spans="2:49" s="254" customFormat="1" ht="21.75" customHeight="1" x14ac:dyDescent="0.25">
      <c r="B21" s="328">
        <f t="shared" si="11"/>
        <v>46212</v>
      </c>
      <c r="C21" s="329">
        <f t="shared" si="12"/>
        <v>5</v>
      </c>
      <c r="D21" s="330">
        <f t="shared" si="13"/>
        <v>46212</v>
      </c>
      <c r="E21" s="263"/>
      <c r="F21" s="31"/>
      <c r="G21" s="31"/>
      <c r="H21" s="32"/>
      <c r="I21" s="251"/>
      <c r="J21" s="33"/>
      <c r="K21" s="33"/>
      <c r="L21" s="340">
        <f t="shared" si="0"/>
        <v>0</v>
      </c>
      <c r="M21" s="34"/>
      <c r="N21" s="34"/>
      <c r="O21" s="340">
        <f t="shared" si="1"/>
        <v>0</v>
      </c>
      <c r="P21" s="410"/>
      <c r="Q21" s="473">
        <f>IF(AW21&gt;0,0,IF(D21=Persönliche_Daten!$D$24,Persönliche_Daten!$H$24,IF(D21=Persönliche_Daten!$D$26,Persönliche_Daten!$H$26,IF(C21=2,Persönliche_Daten!$G$14,IF(C21=3,Persönliche_Daten!$H$14,IF(C21=4,Persönliche_Daten!$I$14,IF(C21=5,Persönliche_Daten!$J$14,IF(C21=6,Persönliche_Daten!$K$14))))))+IF(C21=7,Persönliche_Daten!$L$14,IF(C21=1,Persönliche_Daten!$M$14,0))))</f>
        <v>0</v>
      </c>
      <c r="R21" s="474"/>
      <c r="S21" s="475">
        <f t="shared" si="2"/>
        <v>0</v>
      </c>
      <c r="T21" s="474"/>
      <c r="U21" s="468">
        <f t="shared" si="3"/>
        <v>0</v>
      </c>
      <c r="V21" s="472"/>
      <c r="W21" s="468">
        <f t="shared" si="14"/>
        <v>0</v>
      </c>
      <c r="X21" s="469"/>
      <c r="Y21" s="341"/>
      <c r="Z21" s="342">
        <f t="shared" si="15"/>
        <v>0</v>
      </c>
      <c r="AA21" s="412"/>
      <c r="AB21" s="413">
        <f t="shared" si="4"/>
        <v>0</v>
      </c>
      <c r="AC21" s="412"/>
      <c r="AD21" s="412"/>
      <c r="AE21" s="412"/>
      <c r="AF21" s="467"/>
      <c r="AG21" s="467"/>
      <c r="AI21" s="414"/>
      <c r="AM21" s="254">
        <f>IF(AND(K21&gt;0,M21=K21),Persönliche_Daten!$AI$5,0)</f>
        <v>0</v>
      </c>
      <c r="AN21" s="254">
        <f t="shared" si="5"/>
        <v>0</v>
      </c>
      <c r="AO21" s="254">
        <f>IF(AND(L21&gt;6,L21&lt;9.01),L21-Persönliche_Daten!$AG$5,0)</f>
        <v>0</v>
      </c>
      <c r="AP21" s="254">
        <f>IF(L21&gt;9,L21-Persönliche_Daten!$AH$5,0)</f>
        <v>0</v>
      </c>
      <c r="AQ21" s="254">
        <f t="shared" si="6"/>
        <v>0</v>
      </c>
      <c r="AR21" s="254">
        <f t="shared" si="7"/>
        <v>0</v>
      </c>
      <c r="AS21" s="254">
        <f>IF(AND(O21&gt;6,O21&lt;9.01),O21-Persönliche_Daten!$AG$5,0)</f>
        <v>0</v>
      </c>
      <c r="AT21" s="254">
        <f>IF(O21&gt;9,O21-Persönliche_Daten!$AH$5,0)</f>
        <v>0</v>
      </c>
      <c r="AU21" s="254">
        <f t="shared" si="8"/>
        <v>0</v>
      </c>
      <c r="AV21" s="254">
        <f t="shared" si="9"/>
        <v>0</v>
      </c>
      <c r="AW21" s="254">
        <f t="shared" si="10"/>
        <v>0</v>
      </c>
    </row>
    <row r="22" spans="2:49" s="254" customFormat="1" ht="21.75" customHeight="1" x14ac:dyDescent="0.25">
      <c r="B22" s="328">
        <f t="shared" si="11"/>
        <v>46213</v>
      </c>
      <c r="C22" s="329">
        <f t="shared" si="12"/>
        <v>6</v>
      </c>
      <c r="D22" s="330">
        <f t="shared" si="13"/>
        <v>46213</v>
      </c>
      <c r="E22" s="263"/>
      <c r="F22" s="31"/>
      <c r="G22" s="31"/>
      <c r="H22" s="32"/>
      <c r="I22" s="251"/>
      <c r="J22" s="33"/>
      <c r="K22" s="33"/>
      <c r="L22" s="340">
        <f t="shared" si="0"/>
        <v>0</v>
      </c>
      <c r="M22" s="34"/>
      <c r="N22" s="34"/>
      <c r="O22" s="340">
        <f t="shared" si="1"/>
        <v>0</v>
      </c>
      <c r="P22" s="410"/>
      <c r="Q22" s="473">
        <f>IF(AW22&gt;0,0,IF(D22=Persönliche_Daten!$D$24,Persönliche_Daten!$H$24,IF(D22=Persönliche_Daten!$D$26,Persönliche_Daten!$H$26,IF(C22=2,Persönliche_Daten!$G$14,IF(C22=3,Persönliche_Daten!$H$14,IF(C22=4,Persönliche_Daten!$I$14,IF(C22=5,Persönliche_Daten!$J$14,IF(C22=6,Persönliche_Daten!$K$14))))))+IF(C22=7,Persönliche_Daten!$L$14,IF(C22=1,Persönliche_Daten!$M$14,0))))</f>
        <v>0</v>
      </c>
      <c r="R22" s="474"/>
      <c r="S22" s="475">
        <f t="shared" si="2"/>
        <v>0</v>
      </c>
      <c r="T22" s="474"/>
      <c r="U22" s="468">
        <f t="shared" si="3"/>
        <v>0</v>
      </c>
      <c r="V22" s="472"/>
      <c r="W22" s="468">
        <f t="shared" si="14"/>
        <v>0</v>
      </c>
      <c r="X22" s="469"/>
      <c r="Y22" s="341"/>
      <c r="Z22" s="342">
        <f t="shared" si="15"/>
        <v>0</v>
      </c>
      <c r="AA22" s="412"/>
      <c r="AB22" s="413">
        <f t="shared" si="4"/>
        <v>0</v>
      </c>
      <c r="AC22" s="412"/>
      <c r="AD22" s="412"/>
      <c r="AE22" s="412"/>
      <c r="AF22" s="467"/>
      <c r="AG22" s="467"/>
      <c r="AI22" s="414"/>
      <c r="AM22" s="254">
        <f>IF(AND(K22&gt;0,M22=K22),Persönliche_Daten!$AI$5,0)</f>
        <v>0</v>
      </c>
      <c r="AN22" s="254">
        <f t="shared" si="5"/>
        <v>0</v>
      </c>
      <c r="AO22" s="254">
        <f>IF(AND(L22&gt;6,L22&lt;9.01),L22-Persönliche_Daten!$AG$5,0)</f>
        <v>0</v>
      </c>
      <c r="AP22" s="254">
        <f>IF(L22&gt;9,L22-Persönliche_Daten!$AH$5,0)</f>
        <v>0</v>
      </c>
      <c r="AQ22" s="254">
        <f t="shared" si="6"/>
        <v>0</v>
      </c>
      <c r="AR22" s="254">
        <f t="shared" si="7"/>
        <v>0</v>
      </c>
      <c r="AS22" s="254">
        <f>IF(AND(O22&gt;6,O22&lt;9.01),O22-Persönliche_Daten!$AG$5,0)</f>
        <v>0</v>
      </c>
      <c r="AT22" s="254">
        <f>IF(O22&gt;9,O22-Persönliche_Daten!$AH$5,0)</f>
        <v>0</v>
      </c>
      <c r="AU22" s="254">
        <f t="shared" si="8"/>
        <v>0</v>
      </c>
      <c r="AV22" s="254">
        <f t="shared" si="9"/>
        <v>0</v>
      </c>
      <c r="AW22" s="254">
        <f t="shared" si="10"/>
        <v>0</v>
      </c>
    </row>
    <row r="23" spans="2:49" s="254" customFormat="1" ht="21.75" customHeight="1" x14ac:dyDescent="0.25">
      <c r="B23" s="328">
        <f t="shared" si="11"/>
        <v>46214</v>
      </c>
      <c r="C23" s="329">
        <f t="shared" si="12"/>
        <v>7</v>
      </c>
      <c r="D23" s="330">
        <f t="shared" si="13"/>
        <v>46214</v>
      </c>
      <c r="E23" s="263"/>
      <c r="F23" s="31"/>
      <c r="G23" s="31"/>
      <c r="H23" s="32"/>
      <c r="I23" s="251"/>
      <c r="J23" s="33"/>
      <c r="K23" s="33"/>
      <c r="L23" s="340">
        <f t="shared" si="0"/>
        <v>0</v>
      </c>
      <c r="M23" s="34"/>
      <c r="N23" s="34"/>
      <c r="O23" s="340">
        <f t="shared" si="1"/>
        <v>0</v>
      </c>
      <c r="P23" s="410"/>
      <c r="Q23" s="473">
        <f>IF(AW23&gt;0,0,IF(D23=Persönliche_Daten!$D$24,Persönliche_Daten!$H$24,IF(D23=Persönliche_Daten!$D$26,Persönliche_Daten!$H$26,IF(C23=2,Persönliche_Daten!$G$14,IF(C23=3,Persönliche_Daten!$H$14,IF(C23=4,Persönliche_Daten!$I$14,IF(C23=5,Persönliche_Daten!$J$14,IF(C23=6,Persönliche_Daten!$K$14))))))+IF(C23=7,Persönliche_Daten!$L$14,IF(C23=1,Persönliche_Daten!$M$14,0))))</f>
        <v>0</v>
      </c>
      <c r="R23" s="474"/>
      <c r="S23" s="475">
        <f t="shared" si="2"/>
        <v>0</v>
      </c>
      <c r="T23" s="474"/>
      <c r="U23" s="468">
        <f t="shared" si="3"/>
        <v>0</v>
      </c>
      <c r="V23" s="472"/>
      <c r="W23" s="468">
        <f t="shared" si="14"/>
        <v>0</v>
      </c>
      <c r="X23" s="469"/>
      <c r="Y23" s="341"/>
      <c r="Z23" s="342">
        <f t="shared" si="15"/>
        <v>0</v>
      </c>
      <c r="AA23" s="412"/>
      <c r="AB23" s="413">
        <f t="shared" si="4"/>
        <v>0</v>
      </c>
      <c r="AC23" s="412"/>
      <c r="AD23" s="412"/>
      <c r="AE23" s="412"/>
      <c r="AF23" s="467"/>
      <c r="AG23" s="467"/>
      <c r="AI23" s="414"/>
      <c r="AM23" s="254">
        <f>IF(AND(K23&gt;0,M23=K23),Persönliche_Daten!$AI$5,0)</f>
        <v>0</v>
      </c>
      <c r="AN23" s="254">
        <f t="shared" si="5"/>
        <v>0</v>
      </c>
      <c r="AO23" s="254">
        <f>IF(AND(L23&gt;6,L23&lt;9.01),L23-Persönliche_Daten!$AG$5,0)</f>
        <v>0</v>
      </c>
      <c r="AP23" s="254">
        <f>IF(L23&gt;9,L23-Persönliche_Daten!$AH$5,0)</f>
        <v>0</v>
      </c>
      <c r="AQ23" s="254">
        <f t="shared" si="6"/>
        <v>0</v>
      </c>
      <c r="AR23" s="254">
        <f t="shared" si="7"/>
        <v>0</v>
      </c>
      <c r="AS23" s="254">
        <f>IF(AND(O23&gt;6,O23&lt;9.01),O23-Persönliche_Daten!$AG$5,0)</f>
        <v>0</v>
      </c>
      <c r="AT23" s="254">
        <f>IF(O23&gt;9,O23-Persönliche_Daten!$AH$5,0)</f>
        <v>0</v>
      </c>
      <c r="AU23" s="254">
        <f t="shared" si="8"/>
        <v>0</v>
      </c>
      <c r="AV23" s="254">
        <f t="shared" si="9"/>
        <v>0</v>
      </c>
      <c r="AW23" s="254">
        <f t="shared" si="10"/>
        <v>0</v>
      </c>
    </row>
    <row r="24" spans="2:49" s="254" customFormat="1" ht="21.75" customHeight="1" x14ac:dyDescent="0.25">
      <c r="B24" s="328">
        <f t="shared" si="11"/>
        <v>46215</v>
      </c>
      <c r="C24" s="329">
        <f t="shared" si="12"/>
        <v>1</v>
      </c>
      <c r="D24" s="330">
        <f t="shared" si="13"/>
        <v>46215</v>
      </c>
      <c r="E24" s="263"/>
      <c r="F24" s="31"/>
      <c r="G24" s="31"/>
      <c r="H24" s="32"/>
      <c r="I24" s="251"/>
      <c r="J24" s="33"/>
      <c r="K24" s="33"/>
      <c r="L24" s="340">
        <f t="shared" si="0"/>
        <v>0</v>
      </c>
      <c r="M24" s="34"/>
      <c r="N24" s="34"/>
      <c r="O24" s="340">
        <f t="shared" si="1"/>
        <v>0</v>
      </c>
      <c r="P24" s="410"/>
      <c r="Q24" s="473">
        <f>IF(AW24&gt;0,0,IF(D24=Persönliche_Daten!$D$24,Persönliche_Daten!$H$24,IF(D24=Persönliche_Daten!$D$26,Persönliche_Daten!$H$26,IF(C24=2,Persönliche_Daten!$G$14,IF(C24=3,Persönliche_Daten!$H$14,IF(C24=4,Persönliche_Daten!$I$14,IF(C24=5,Persönliche_Daten!$J$14,IF(C24=6,Persönliche_Daten!$K$14))))))+IF(C24=7,Persönliche_Daten!$L$14,IF(C24=1,Persönliche_Daten!$M$14,0))))</f>
        <v>0</v>
      </c>
      <c r="R24" s="474"/>
      <c r="S24" s="475">
        <f t="shared" si="2"/>
        <v>0</v>
      </c>
      <c r="T24" s="474"/>
      <c r="U24" s="468">
        <f t="shared" si="3"/>
        <v>0</v>
      </c>
      <c r="V24" s="472"/>
      <c r="W24" s="468">
        <f t="shared" si="14"/>
        <v>0</v>
      </c>
      <c r="X24" s="469"/>
      <c r="Y24" s="341"/>
      <c r="Z24" s="342">
        <f t="shared" si="15"/>
        <v>0</v>
      </c>
      <c r="AA24" s="412"/>
      <c r="AB24" s="413">
        <f t="shared" si="4"/>
        <v>0</v>
      </c>
      <c r="AC24" s="412"/>
      <c r="AD24" s="412"/>
      <c r="AE24" s="412"/>
      <c r="AF24" s="467"/>
      <c r="AG24" s="467"/>
      <c r="AI24" s="414"/>
      <c r="AM24" s="254">
        <f>IF(AND(K24&gt;0,M24=K24),Persönliche_Daten!$AI$5,0)</f>
        <v>0</v>
      </c>
      <c r="AN24" s="254">
        <f t="shared" si="5"/>
        <v>0</v>
      </c>
      <c r="AO24" s="254">
        <f>IF(AND(L24&gt;6,L24&lt;9.01),L24-Persönliche_Daten!$AG$5,0)</f>
        <v>0</v>
      </c>
      <c r="AP24" s="254">
        <f>IF(L24&gt;9,L24-Persönliche_Daten!$AH$5,0)</f>
        <v>0</v>
      </c>
      <c r="AQ24" s="254">
        <f t="shared" si="6"/>
        <v>0</v>
      </c>
      <c r="AR24" s="254">
        <f t="shared" si="7"/>
        <v>0</v>
      </c>
      <c r="AS24" s="254">
        <f>IF(AND(O24&gt;6,O24&lt;9.01),O24-Persönliche_Daten!$AG$5,0)</f>
        <v>0</v>
      </c>
      <c r="AT24" s="254">
        <f>IF(O24&gt;9,O24-Persönliche_Daten!$AH$5,0)</f>
        <v>0</v>
      </c>
      <c r="AU24" s="254">
        <f t="shared" si="8"/>
        <v>0</v>
      </c>
      <c r="AV24" s="254">
        <f t="shared" si="9"/>
        <v>0</v>
      </c>
      <c r="AW24" s="254">
        <f t="shared" si="10"/>
        <v>0</v>
      </c>
    </row>
    <row r="25" spans="2:49" s="254" customFormat="1" ht="21.75" customHeight="1" x14ac:dyDescent="0.25">
      <c r="B25" s="328">
        <f t="shared" si="11"/>
        <v>46216</v>
      </c>
      <c r="C25" s="329">
        <f t="shared" si="12"/>
        <v>2</v>
      </c>
      <c r="D25" s="330">
        <f t="shared" si="13"/>
        <v>46216</v>
      </c>
      <c r="E25" s="263"/>
      <c r="F25" s="31"/>
      <c r="G25" s="31"/>
      <c r="H25" s="32"/>
      <c r="I25" s="251"/>
      <c r="J25" s="33"/>
      <c r="K25" s="33"/>
      <c r="L25" s="340">
        <f t="shared" si="0"/>
        <v>0</v>
      </c>
      <c r="M25" s="34"/>
      <c r="N25" s="34"/>
      <c r="O25" s="340">
        <f t="shared" si="1"/>
        <v>0</v>
      </c>
      <c r="P25" s="410"/>
      <c r="Q25" s="473">
        <f>IF(AW25&gt;0,0,IF(D25=Persönliche_Daten!$D$24,Persönliche_Daten!$H$24,IF(D25=Persönliche_Daten!$D$26,Persönliche_Daten!$H$26,IF(C25=2,Persönliche_Daten!$G$14,IF(C25=3,Persönliche_Daten!$H$14,IF(C25=4,Persönliche_Daten!$I$14,IF(C25=5,Persönliche_Daten!$J$14,IF(C25=6,Persönliche_Daten!$K$14))))))+IF(C25=7,Persönliche_Daten!$L$14,IF(C25=1,Persönliche_Daten!$M$14,0))))</f>
        <v>0</v>
      </c>
      <c r="R25" s="474"/>
      <c r="S25" s="475">
        <f t="shared" si="2"/>
        <v>0</v>
      </c>
      <c r="T25" s="474"/>
      <c r="U25" s="468">
        <f t="shared" si="3"/>
        <v>0</v>
      </c>
      <c r="V25" s="472"/>
      <c r="W25" s="468">
        <f t="shared" si="14"/>
        <v>0</v>
      </c>
      <c r="X25" s="469"/>
      <c r="Y25" s="341"/>
      <c r="Z25" s="342">
        <f t="shared" si="15"/>
        <v>0</v>
      </c>
      <c r="AA25" s="412"/>
      <c r="AB25" s="413">
        <f t="shared" si="4"/>
        <v>0</v>
      </c>
      <c r="AC25" s="412"/>
      <c r="AD25" s="412"/>
      <c r="AE25" s="412"/>
      <c r="AF25" s="467"/>
      <c r="AG25" s="467"/>
      <c r="AI25" s="414"/>
      <c r="AM25" s="254">
        <f>IF(AND(K25&gt;0,M25=K25),Persönliche_Daten!$AI$5,0)</f>
        <v>0</v>
      </c>
      <c r="AN25" s="254">
        <f t="shared" si="5"/>
        <v>0</v>
      </c>
      <c r="AO25" s="254">
        <f>IF(AND(L25&gt;6,L25&lt;9.01),L25-Persönliche_Daten!$AG$5,0)</f>
        <v>0</v>
      </c>
      <c r="AP25" s="254">
        <f>IF(L25&gt;9,L25-Persönliche_Daten!$AH$5,0)</f>
        <v>0</v>
      </c>
      <c r="AQ25" s="254">
        <f t="shared" si="6"/>
        <v>0</v>
      </c>
      <c r="AR25" s="254">
        <f t="shared" si="7"/>
        <v>0</v>
      </c>
      <c r="AS25" s="254">
        <f>IF(AND(O25&gt;6,O25&lt;9.01),O25-Persönliche_Daten!$AG$5,0)</f>
        <v>0</v>
      </c>
      <c r="AT25" s="254">
        <f>IF(O25&gt;9,O25-Persönliche_Daten!$AH$5,0)</f>
        <v>0</v>
      </c>
      <c r="AU25" s="254">
        <f t="shared" si="8"/>
        <v>0</v>
      </c>
      <c r="AV25" s="254">
        <f t="shared" si="9"/>
        <v>0</v>
      </c>
      <c r="AW25" s="254">
        <f t="shared" si="10"/>
        <v>0</v>
      </c>
    </row>
    <row r="26" spans="2:49" s="254" customFormat="1" ht="21.75" customHeight="1" x14ac:dyDescent="0.25">
      <c r="B26" s="328">
        <f t="shared" si="11"/>
        <v>46217</v>
      </c>
      <c r="C26" s="329">
        <f t="shared" si="12"/>
        <v>3</v>
      </c>
      <c r="D26" s="330">
        <f t="shared" si="13"/>
        <v>46217</v>
      </c>
      <c r="E26" s="263"/>
      <c r="F26" s="31"/>
      <c r="G26" s="31"/>
      <c r="H26" s="32"/>
      <c r="I26" s="251"/>
      <c r="J26" s="33"/>
      <c r="K26" s="33"/>
      <c r="L26" s="340">
        <f t="shared" si="0"/>
        <v>0</v>
      </c>
      <c r="M26" s="34"/>
      <c r="N26" s="34"/>
      <c r="O26" s="340">
        <f t="shared" si="1"/>
        <v>0</v>
      </c>
      <c r="P26" s="410"/>
      <c r="Q26" s="473">
        <f>IF(AW26&gt;0,0,IF(D26=Persönliche_Daten!$D$24,Persönliche_Daten!$H$24,IF(D26=Persönliche_Daten!$D$26,Persönliche_Daten!$H$26,IF(C26=2,Persönliche_Daten!$G$14,IF(C26=3,Persönliche_Daten!$H$14,IF(C26=4,Persönliche_Daten!$I$14,IF(C26=5,Persönliche_Daten!$J$14,IF(C26=6,Persönliche_Daten!$K$14))))))+IF(C26=7,Persönliche_Daten!$L$14,IF(C26=1,Persönliche_Daten!$M$14,0))))</f>
        <v>0</v>
      </c>
      <c r="R26" s="474"/>
      <c r="S26" s="475">
        <f t="shared" si="2"/>
        <v>0</v>
      </c>
      <c r="T26" s="474"/>
      <c r="U26" s="468">
        <f t="shared" si="3"/>
        <v>0</v>
      </c>
      <c r="V26" s="472"/>
      <c r="W26" s="468">
        <f t="shared" si="14"/>
        <v>0</v>
      </c>
      <c r="X26" s="469"/>
      <c r="Y26" s="341"/>
      <c r="Z26" s="342">
        <f t="shared" si="15"/>
        <v>0</v>
      </c>
      <c r="AA26" s="412"/>
      <c r="AB26" s="413">
        <f t="shared" si="4"/>
        <v>0</v>
      </c>
      <c r="AC26" s="412"/>
      <c r="AD26" s="412"/>
      <c r="AE26" s="412"/>
      <c r="AF26" s="467"/>
      <c r="AG26" s="467"/>
      <c r="AI26" s="414"/>
      <c r="AM26" s="254">
        <f>IF(AND(K26&gt;0,M26=K26),Persönliche_Daten!$AI$5,0)</f>
        <v>0</v>
      </c>
      <c r="AN26" s="254">
        <f t="shared" si="5"/>
        <v>0</v>
      </c>
      <c r="AO26" s="254">
        <f>IF(AND(L26&gt;6,L26&lt;9.01),L26-Persönliche_Daten!$AG$5,0)</f>
        <v>0</v>
      </c>
      <c r="AP26" s="254">
        <f>IF(L26&gt;9,L26-Persönliche_Daten!$AH$5,0)</f>
        <v>0</v>
      </c>
      <c r="AQ26" s="254">
        <f t="shared" si="6"/>
        <v>0</v>
      </c>
      <c r="AR26" s="254">
        <f t="shared" si="7"/>
        <v>0</v>
      </c>
      <c r="AS26" s="254">
        <f>IF(AND(O26&gt;6,O26&lt;9.01),O26-Persönliche_Daten!$AG$5,0)</f>
        <v>0</v>
      </c>
      <c r="AT26" s="254">
        <f>IF(O26&gt;9,O26-Persönliche_Daten!$AH$5,0)</f>
        <v>0</v>
      </c>
      <c r="AU26" s="254">
        <f t="shared" si="8"/>
        <v>0</v>
      </c>
      <c r="AV26" s="254">
        <f t="shared" si="9"/>
        <v>0</v>
      </c>
      <c r="AW26" s="254">
        <f t="shared" si="10"/>
        <v>0</v>
      </c>
    </row>
    <row r="27" spans="2:49" s="254" customFormat="1" ht="21.75" customHeight="1" x14ac:dyDescent="0.25">
      <c r="B27" s="328">
        <f t="shared" si="11"/>
        <v>46218</v>
      </c>
      <c r="C27" s="329">
        <f t="shared" si="12"/>
        <v>4</v>
      </c>
      <c r="D27" s="330">
        <f t="shared" si="13"/>
        <v>46218</v>
      </c>
      <c r="E27" s="263"/>
      <c r="F27" s="31"/>
      <c r="G27" s="31"/>
      <c r="H27" s="32"/>
      <c r="I27" s="251"/>
      <c r="J27" s="33"/>
      <c r="K27" s="33"/>
      <c r="L27" s="340">
        <f t="shared" si="0"/>
        <v>0</v>
      </c>
      <c r="M27" s="34"/>
      <c r="N27" s="34"/>
      <c r="O27" s="340">
        <f t="shared" si="1"/>
        <v>0</v>
      </c>
      <c r="P27" s="410"/>
      <c r="Q27" s="473">
        <f>IF(AW27&gt;0,0,IF(D27=Persönliche_Daten!$D$24,Persönliche_Daten!$H$24,IF(D27=Persönliche_Daten!$D$26,Persönliche_Daten!$H$26,IF(C27=2,Persönliche_Daten!$G$14,IF(C27=3,Persönliche_Daten!$H$14,IF(C27=4,Persönliche_Daten!$I$14,IF(C27=5,Persönliche_Daten!$J$14,IF(C27=6,Persönliche_Daten!$K$14))))))+IF(C27=7,Persönliche_Daten!$L$14,IF(C27=1,Persönliche_Daten!$M$14,0))))</f>
        <v>0</v>
      </c>
      <c r="R27" s="474"/>
      <c r="S27" s="475">
        <f t="shared" si="2"/>
        <v>0</v>
      </c>
      <c r="T27" s="474"/>
      <c r="U27" s="468">
        <f t="shared" si="3"/>
        <v>0</v>
      </c>
      <c r="V27" s="472"/>
      <c r="W27" s="468">
        <f t="shared" si="14"/>
        <v>0</v>
      </c>
      <c r="X27" s="469"/>
      <c r="Y27" s="341"/>
      <c r="Z27" s="342">
        <f t="shared" si="15"/>
        <v>0</v>
      </c>
      <c r="AA27" s="412"/>
      <c r="AB27" s="413">
        <f t="shared" si="4"/>
        <v>0</v>
      </c>
      <c r="AC27" s="412"/>
      <c r="AD27" s="412"/>
      <c r="AE27" s="412"/>
      <c r="AF27" s="467"/>
      <c r="AG27" s="467"/>
      <c r="AI27" s="414"/>
      <c r="AM27" s="254">
        <f>IF(AND(K27&gt;0,M27=K27),Persönliche_Daten!$AI$5,0)</f>
        <v>0</v>
      </c>
      <c r="AN27" s="254">
        <f t="shared" si="5"/>
        <v>0</v>
      </c>
      <c r="AO27" s="254">
        <f>IF(AND(L27&gt;6,L27&lt;9.01),L27-Persönliche_Daten!$AG$5,0)</f>
        <v>0</v>
      </c>
      <c r="AP27" s="254">
        <f>IF(L27&gt;9,L27-Persönliche_Daten!$AH$5,0)</f>
        <v>0</v>
      </c>
      <c r="AQ27" s="254">
        <f t="shared" si="6"/>
        <v>0</v>
      </c>
      <c r="AR27" s="254">
        <f t="shared" si="7"/>
        <v>0</v>
      </c>
      <c r="AS27" s="254">
        <f>IF(AND(O27&gt;6,O27&lt;9.01),O27-Persönliche_Daten!$AG$5,0)</f>
        <v>0</v>
      </c>
      <c r="AT27" s="254">
        <f>IF(O27&gt;9,O27-Persönliche_Daten!$AH$5,0)</f>
        <v>0</v>
      </c>
      <c r="AU27" s="254">
        <f t="shared" si="8"/>
        <v>0</v>
      </c>
      <c r="AV27" s="254">
        <f t="shared" si="9"/>
        <v>0</v>
      </c>
      <c r="AW27" s="254">
        <f t="shared" si="10"/>
        <v>0</v>
      </c>
    </row>
    <row r="28" spans="2:49" s="254" customFormat="1" ht="21.75" customHeight="1" x14ac:dyDescent="0.25">
      <c r="B28" s="328">
        <f t="shared" si="11"/>
        <v>46219</v>
      </c>
      <c r="C28" s="329">
        <f t="shared" si="12"/>
        <v>5</v>
      </c>
      <c r="D28" s="330">
        <f t="shared" si="13"/>
        <v>46219</v>
      </c>
      <c r="E28" s="263"/>
      <c r="F28" s="31"/>
      <c r="G28" s="31"/>
      <c r="H28" s="32"/>
      <c r="I28" s="251"/>
      <c r="J28" s="33"/>
      <c r="K28" s="33"/>
      <c r="L28" s="340">
        <f t="shared" si="0"/>
        <v>0</v>
      </c>
      <c r="M28" s="34"/>
      <c r="N28" s="34"/>
      <c r="O28" s="340">
        <f t="shared" si="1"/>
        <v>0</v>
      </c>
      <c r="P28" s="410"/>
      <c r="Q28" s="473">
        <f>IF(AW28&gt;0,0,IF(D28=Persönliche_Daten!$D$24,Persönliche_Daten!$H$24,IF(D28=Persönliche_Daten!$D$26,Persönliche_Daten!$H$26,IF(C28=2,Persönliche_Daten!$G$14,IF(C28=3,Persönliche_Daten!$H$14,IF(C28=4,Persönliche_Daten!$I$14,IF(C28=5,Persönliche_Daten!$J$14,IF(C28=6,Persönliche_Daten!$K$14))))))+IF(C28=7,Persönliche_Daten!$L$14,IF(C28=1,Persönliche_Daten!$M$14,0))))</f>
        <v>0</v>
      </c>
      <c r="R28" s="474"/>
      <c r="S28" s="475">
        <f t="shared" si="2"/>
        <v>0</v>
      </c>
      <c r="T28" s="474"/>
      <c r="U28" s="468">
        <f t="shared" si="3"/>
        <v>0</v>
      </c>
      <c r="V28" s="472"/>
      <c r="W28" s="468">
        <f t="shared" si="14"/>
        <v>0</v>
      </c>
      <c r="X28" s="469"/>
      <c r="Y28" s="341"/>
      <c r="Z28" s="342">
        <f t="shared" si="15"/>
        <v>0</v>
      </c>
      <c r="AA28" s="412"/>
      <c r="AB28" s="413">
        <f t="shared" si="4"/>
        <v>0</v>
      </c>
      <c r="AC28" s="412"/>
      <c r="AD28" s="412"/>
      <c r="AE28" s="412"/>
      <c r="AF28" s="467"/>
      <c r="AG28" s="467"/>
      <c r="AI28" s="414"/>
      <c r="AM28" s="254">
        <f>IF(AND(K28&gt;0,M28=K28),Persönliche_Daten!$AI$5,0)</f>
        <v>0</v>
      </c>
      <c r="AN28" s="254">
        <f t="shared" si="5"/>
        <v>0</v>
      </c>
      <c r="AO28" s="254">
        <f>IF(AND(L28&gt;6,L28&lt;9.01),L28-Persönliche_Daten!$AG$5,0)</f>
        <v>0</v>
      </c>
      <c r="AP28" s="254">
        <f>IF(L28&gt;9,L28-Persönliche_Daten!$AH$5,0)</f>
        <v>0</v>
      </c>
      <c r="AQ28" s="254">
        <f t="shared" si="6"/>
        <v>0</v>
      </c>
      <c r="AR28" s="254">
        <f t="shared" si="7"/>
        <v>0</v>
      </c>
      <c r="AS28" s="254">
        <f>IF(AND(O28&gt;6,O28&lt;9.01),O28-Persönliche_Daten!$AG$5,0)</f>
        <v>0</v>
      </c>
      <c r="AT28" s="254">
        <f>IF(O28&gt;9,O28-Persönliche_Daten!$AH$5,0)</f>
        <v>0</v>
      </c>
      <c r="AU28" s="254">
        <f t="shared" si="8"/>
        <v>0</v>
      </c>
      <c r="AV28" s="254">
        <f t="shared" si="9"/>
        <v>0</v>
      </c>
      <c r="AW28" s="254">
        <f t="shared" si="10"/>
        <v>0</v>
      </c>
    </row>
    <row r="29" spans="2:49" s="254" customFormat="1" ht="21.75" customHeight="1" x14ac:dyDescent="0.25">
      <c r="B29" s="328">
        <f t="shared" si="11"/>
        <v>46220</v>
      </c>
      <c r="C29" s="329">
        <f t="shared" si="12"/>
        <v>6</v>
      </c>
      <c r="D29" s="330">
        <f t="shared" si="13"/>
        <v>46220</v>
      </c>
      <c r="E29" s="263"/>
      <c r="F29" s="31"/>
      <c r="G29" s="31"/>
      <c r="H29" s="32"/>
      <c r="I29" s="251"/>
      <c r="J29" s="33"/>
      <c r="K29" s="33"/>
      <c r="L29" s="340">
        <f t="shared" si="0"/>
        <v>0</v>
      </c>
      <c r="M29" s="34"/>
      <c r="N29" s="34"/>
      <c r="O29" s="340">
        <f t="shared" si="1"/>
        <v>0</v>
      </c>
      <c r="P29" s="410"/>
      <c r="Q29" s="473">
        <f>IF(AW29&gt;0,0,IF(D29=Persönliche_Daten!$D$24,Persönliche_Daten!$H$24,IF(D29=Persönliche_Daten!$D$26,Persönliche_Daten!$H$26,IF(C29=2,Persönliche_Daten!$G$14,IF(C29=3,Persönliche_Daten!$H$14,IF(C29=4,Persönliche_Daten!$I$14,IF(C29=5,Persönliche_Daten!$J$14,IF(C29=6,Persönliche_Daten!$K$14))))))+IF(C29=7,Persönliche_Daten!$L$14,IF(C29=1,Persönliche_Daten!$M$14,0))))</f>
        <v>0</v>
      </c>
      <c r="R29" s="474"/>
      <c r="S29" s="475">
        <f t="shared" si="2"/>
        <v>0</v>
      </c>
      <c r="T29" s="474"/>
      <c r="U29" s="468">
        <f t="shared" si="3"/>
        <v>0</v>
      </c>
      <c r="V29" s="472"/>
      <c r="W29" s="468">
        <f t="shared" si="14"/>
        <v>0</v>
      </c>
      <c r="X29" s="469"/>
      <c r="Y29" s="341"/>
      <c r="Z29" s="342">
        <f t="shared" si="15"/>
        <v>0</v>
      </c>
      <c r="AA29" s="412"/>
      <c r="AB29" s="413">
        <f t="shared" si="4"/>
        <v>0</v>
      </c>
      <c r="AC29" s="412"/>
      <c r="AD29" s="412"/>
      <c r="AE29" s="412"/>
      <c r="AF29" s="467"/>
      <c r="AG29" s="467"/>
      <c r="AI29" s="414"/>
      <c r="AM29" s="254">
        <f>IF(AND(K29&gt;0,M29=K29),Persönliche_Daten!$AI$5,0)</f>
        <v>0</v>
      </c>
      <c r="AN29" s="254">
        <f t="shared" si="5"/>
        <v>0</v>
      </c>
      <c r="AO29" s="254">
        <f>IF(AND(L29&gt;6,L29&lt;9.01),L29-Persönliche_Daten!$AG$5,0)</f>
        <v>0</v>
      </c>
      <c r="AP29" s="254">
        <f>IF(L29&gt;9,L29-Persönliche_Daten!$AH$5,0)</f>
        <v>0</v>
      </c>
      <c r="AQ29" s="254">
        <f t="shared" si="6"/>
        <v>0</v>
      </c>
      <c r="AR29" s="254">
        <f t="shared" si="7"/>
        <v>0</v>
      </c>
      <c r="AS29" s="254">
        <f>IF(AND(O29&gt;6,O29&lt;9.01),O29-Persönliche_Daten!$AG$5,0)</f>
        <v>0</v>
      </c>
      <c r="AT29" s="254">
        <f>IF(O29&gt;9,O29-Persönliche_Daten!$AH$5,0)</f>
        <v>0</v>
      </c>
      <c r="AU29" s="254">
        <f t="shared" si="8"/>
        <v>0</v>
      </c>
      <c r="AV29" s="254">
        <f t="shared" si="9"/>
        <v>0</v>
      </c>
      <c r="AW29" s="254">
        <f t="shared" si="10"/>
        <v>0</v>
      </c>
    </row>
    <row r="30" spans="2:49" s="254" customFormat="1" ht="21.75" customHeight="1" x14ac:dyDescent="0.25">
      <c r="B30" s="328">
        <f t="shared" si="11"/>
        <v>46221</v>
      </c>
      <c r="C30" s="329">
        <f t="shared" si="12"/>
        <v>7</v>
      </c>
      <c r="D30" s="330">
        <f t="shared" si="13"/>
        <v>46221</v>
      </c>
      <c r="E30" s="263"/>
      <c r="F30" s="31"/>
      <c r="G30" s="31"/>
      <c r="H30" s="32"/>
      <c r="I30" s="251"/>
      <c r="J30" s="33"/>
      <c r="K30" s="33"/>
      <c r="L30" s="340">
        <f t="shared" si="0"/>
        <v>0</v>
      </c>
      <c r="M30" s="34"/>
      <c r="N30" s="34"/>
      <c r="O30" s="340">
        <f t="shared" si="1"/>
        <v>0</v>
      </c>
      <c r="P30" s="410"/>
      <c r="Q30" s="473">
        <f>IF(AW30&gt;0,0,IF(D30=Persönliche_Daten!$D$24,Persönliche_Daten!$H$24,IF(D30=Persönliche_Daten!$D$26,Persönliche_Daten!$H$26,IF(C30=2,Persönliche_Daten!$G$14,IF(C30=3,Persönliche_Daten!$H$14,IF(C30=4,Persönliche_Daten!$I$14,IF(C30=5,Persönliche_Daten!$J$14,IF(C30=6,Persönliche_Daten!$K$14))))))+IF(C30=7,Persönliche_Daten!$L$14,IF(C30=1,Persönliche_Daten!$M$14,0))))</f>
        <v>0</v>
      </c>
      <c r="R30" s="474"/>
      <c r="S30" s="475">
        <f t="shared" si="2"/>
        <v>0</v>
      </c>
      <c r="T30" s="474"/>
      <c r="U30" s="468">
        <f t="shared" si="3"/>
        <v>0</v>
      </c>
      <c r="V30" s="472"/>
      <c r="W30" s="468">
        <f t="shared" si="14"/>
        <v>0</v>
      </c>
      <c r="X30" s="469"/>
      <c r="Y30" s="341"/>
      <c r="Z30" s="342">
        <f t="shared" si="15"/>
        <v>0</v>
      </c>
      <c r="AA30" s="412"/>
      <c r="AB30" s="413">
        <f t="shared" si="4"/>
        <v>0</v>
      </c>
      <c r="AC30" s="412"/>
      <c r="AD30" s="412"/>
      <c r="AE30" s="412"/>
      <c r="AF30" s="467"/>
      <c r="AG30" s="467"/>
      <c r="AI30" s="414"/>
      <c r="AM30" s="254">
        <f>IF(AND(K30&gt;0,M30=K30),Persönliche_Daten!$AI$5,0)</f>
        <v>0</v>
      </c>
      <c r="AN30" s="254">
        <f t="shared" si="5"/>
        <v>0</v>
      </c>
      <c r="AO30" s="254">
        <f>IF(AND(L30&gt;6,L30&lt;9.01),L30-Persönliche_Daten!$AG$5,0)</f>
        <v>0</v>
      </c>
      <c r="AP30" s="254">
        <f>IF(L30&gt;9,L30-Persönliche_Daten!$AH$5,0)</f>
        <v>0</v>
      </c>
      <c r="AQ30" s="254">
        <f t="shared" si="6"/>
        <v>0</v>
      </c>
      <c r="AR30" s="254">
        <f t="shared" si="7"/>
        <v>0</v>
      </c>
      <c r="AS30" s="254">
        <f>IF(AND(O30&gt;6,O30&lt;9.01),O30-Persönliche_Daten!$AG$5,0)</f>
        <v>0</v>
      </c>
      <c r="AT30" s="254">
        <f>IF(O30&gt;9,O30-Persönliche_Daten!$AH$5,0)</f>
        <v>0</v>
      </c>
      <c r="AU30" s="254">
        <f t="shared" si="8"/>
        <v>0</v>
      </c>
      <c r="AV30" s="254">
        <f t="shared" si="9"/>
        <v>0</v>
      </c>
      <c r="AW30" s="254">
        <f t="shared" si="10"/>
        <v>0</v>
      </c>
    </row>
    <row r="31" spans="2:49" s="254" customFormat="1" ht="21.75" customHeight="1" x14ac:dyDescent="0.25">
      <c r="B31" s="328">
        <f t="shared" si="11"/>
        <v>46222</v>
      </c>
      <c r="C31" s="329">
        <f t="shared" si="12"/>
        <v>1</v>
      </c>
      <c r="D31" s="330">
        <f t="shared" si="13"/>
        <v>46222</v>
      </c>
      <c r="E31" s="263"/>
      <c r="F31" s="31"/>
      <c r="G31" s="31"/>
      <c r="H31" s="32"/>
      <c r="I31" s="251"/>
      <c r="J31" s="33"/>
      <c r="K31" s="33"/>
      <c r="L31" s="340">
        <f t="shared" si="0"/>
        <v>0</v>
      </c>
      <c r="M31" s="34"/>
      <c r="N31" s="34"/>
      <c r="O31" s="340">
        <f t="shared" si="1"/>
        <v>0</v>
      </c>
      <c r="P31" s="410"/>
      <c r="Q31" s="473">
        <f>IF(AW31&gt;0,0,IF(D31=Persönliche_Daten!$D$24,Persönliche_Daten!$H$24,IF(D31=Persönliche_Daten!$D$26,Persönliche_Daten!$H$26,IF(C31=2,Persönliche_Daten!$G$14,IF(C31=3,Persönliche_Daten!$H$14,IF(C31=4,Persönliche_Daten!$I$14,IF(C31=5,Persönliche_Daten!$J$14,IF(C31=6,Persönliche_Daten!$K$14))))))+IF(C31=7,Persönliche_Daten!$L$14,IF(C31=1,Persönliche_Daten!$M$14,0))))</f>
        <v>0</v>
      </c>
      <c r="R31" s="474"/>
      <c r="S31" s="475">
        <f t="shared" si="2"/>
        <v>0</v>
      </c>
      <c r="T31" s="474"/>
      <c r="U31" s="468">
        <f t="shared" si="3"/>
        <v>0</v>
      </c>
      <c r="V31" s="472"/>
      <c r="W31" s="468">
        <f t="shared" si="14"/>
        <v>0</v>
      </c>
      <c r="X31" s="469"/>
      <c r="Y31" s="341"/>
      <c r="Z31" s="342">
        <f t="shared" si="15"/>
        <v>0</v>
      </c>
      <c r="AA31" s="412"/>
      <c r="AB31" s="413">
        <f t="shared" si="4"/>
        <v>0</v>
      </c>
      <c r="AC31" s="412"/>
      <c r="AD31" s="412"/>
      <c r="AE31" s="412"/>
      <c r="AF31" s="467"/>
      <c r="AG31" s="467"/>
      <c r="AI31" s="414"/>
      <c r="AM31" s="254">
        <f>IF(AND(K31&gt;0,M31=K31),Persönliche_Daten!$AI$5,0)</f>
        <v>0</v>
      </c>
      <c r="AN31" s="254">
        <f t="shared" si="5"/>
        <v>0</v>
      </c>
      <c r="AO31" s="254">
        <f>IF(AND(L31&gt;6,L31&lt;9.01),L31-Persönliche_Daten!$AG$5,0)</f>
        <v>0</v>
      </c>
      <c r="AP31" s="254">
        <f>IF(L31&gt;9,L31-Persönliche_Daten!$AH$5,0)</f>
        <v>0</v>
      </c>
      <c r="AQ31" s="254">
        <f t="shared" si="6"/>
        <v>0</v>
      </c>
      <c r="AR31" s="254">
        <f t="shared" si="7"/>
        <v>0</v>
      </c>
      <c r="AS31" s="254">
        <f>IF(AND(O31&gt;6,O31&lt;9.01),O31-Persönliche_Daten!$AG$5,0)</f>
        <v>0</v>
      </c>
      <c r="AT31" s="254">
        <f>IF(O31&gt;9,O31-Persönliche_Daten!$AH$5,0)</f>
        <v>0</v>
      </c>
      <c r="AU31" s="254">
        <f t="shared" si="8"/>
        <v>0</v>
      </c>
      <c r="AV31" s="254">
        <f t="shared" si="9"/>
        <v>0</v>
      </c>
      <c r="AW31" s="254">
        <f t="shared" si="10"/>
        <v>0</v>
      </c>
    </row>
    <row r="32" spans="2:49" s="254" customFormat="1" ht="21.75" customHeight="1" x14ac:dyDescent="0.25">
      <c r="B32" s="328">
        <f t="shared" si="11"/>
        <v>46223</v>
      </c>
      <c r="C32" s="329">
        <f t="shared" si="12"/>
        <v>2</v>
      </c>
      <c r="D32" s="330">
        <f t="shared" si="13"/>
        <v>46223</v>
      </c>
      <c r="E32" s="263"/>
      <c r="F32" s="31"/>
      <c r="G32" s="31"/>
      <c r="H32" s="32"/>
      <c r="I32" s="251"/>
      <c r="J32" s="33"/>
      <c r="K32" s="33"/>
      <c r="L32" s="340">
        <f t="shared" si="0"/>
        <v>0</v>
      </c>
      <c r="M32" s="34"/>
      <c r="N32" s="34"/>
      <c r="O32" s="340">
        <f t="shared" si="1"/>
        <v>0</v>
      </c>
      <c r="P32" s="410"/>
      <c r="Q32" s="473">
        <f>IF(AW32&gt;0,0,IF(D32=Persönliche_Daten!$D$24,Persönliche_Daten!$H$24,IF(D32=Persönliche_Daten!$D$26,Persönliche_Daten!$H$26,IF(C32=2,Persönliche_Daten!$G$14,IF(C32=3,Persönliche_Daten!$H$14,IF(C32=4,Persönliche_Daten!$I$14,IF(C32=5,Persönliche_Daten!$J$14,IF(C32=6,Persönliche_Daten!$K$14))))))+IF(C32=7,Persönliche_Daten!$L$14,IF(C32=1,Persönliche_Daten!$M$14,0))))</f>
        <v>0</v>
      </c>
      <c r="R32" s="474"/>
      <c r="S32" s="475">
        <f t="shared" si="2"/>
        <v>0</v>
      </c>
      <c r="T32" s="474"/>
      <c r="U32" s="468">
        <f t="shared" si="3"/>
        <v>0</v>
      </c>
      <c r="V32" s="472"/>
      <c r="W32" s="468">
        <f t="shared" si="14"/>
        <v>0</v>
      </c>
      <c r="X32" s="469"/>
      <c r="Y32" s="341"/>
      <c r="Z32" s="342">
        <f t="shared" si="15"/>
        <v>0</v>
      </c>
      <c r="AA32" s="412"/>
      <c r="AB32" s="413">
        <f t="shared" si="4"/>
        <v>0</v>
      </c>
      <c r="AC32" s="412"/>
      <c r="AD32" s="412"/>
      <c r="AE32" s="412"/>
      <c r="AF32" s="467"/>
      <c r="AG32" s="467"/>
      <c r="AI32" s="414"/>
      <c r="AM32" s="254">
        <f>IF(AND(K32&gt;0,M32=K32),Persönliche_Daten!$AI$5,0)</f>
        <v>0</v>
      </c>
      <c r="AN32" s="254">
        <f t="shared" si="5"/>
        <v>0</v>
      </c>
      <c r="AO32" s="254">
        <f>IF(AND(L32&gt;6,L32&lt;9.01),L32-Persönliche_Daten!$AG$5,0)</f>
        <v>0</v>
      </c>
      <c r="AP32" s="254">
        <f>IF(L32&gt;9,L32-Persönliche_Daten!$AH$5,0)</f>
        <v>0</v>
      </c>
      <c r="AQ32" s="254">
        <f t="shared" si="6"/>
        <v>0</v>
      </c>
      <c r="AR32" s="254">
        <f t="shared" si="7"/>
        <v>0</v>
      </c>
      <c r="AS32" s="254">
        <f>IF(AND(O32&gt;6,O32&lt;9.01),O32-Persönliche_Daten!$AG$5,0)</f>
        <v>0</v>
      </c>
      <c r="AT32" s="254">
        <f>IF(O32&gt;9,O32-Persönliche_Daten!$AH$5,0)</f>
        <v>0</v>
      </c>
      <c r="AU32" s="254">
        <f t="shared" si="8"/>
        <v>0</v>
      </c>
      <c r="AV32" s="254">
        <f t="shared" si="9"/>
        <v>0</v>
      </c>
      <c r="AW32" s="254">
        <f t="shared" si="10"/>
        <v>0</v>
      </c>
    </row>
    <row r="33" spans="2:49" s="254" customFormat="1" ht="21.75" customHeight="1" x14ac:dyDescent="0.25">
      <c r="B33" s="328">
        <f t="shared" si="11"/>
        <v>46224</v>
      </c>
      <c r="C33" s="329">
        <f t="shared" si="12"/>
        <v>3</v>
      </c>
      <c r="D33" s="330">
        <f t="shared" si="13"/>
        <v>46224</v>
      </c>
      <c r="E33" s="263"/>
      <c r="F33" s="31"/>
      <c r="G33" s="31"/>
      <c r="H33" s="32"/>
      <c r="I33" s="251"/>
      <c r="J33" s="33"/>
      <c r="K33" s="33"/>
      <c r="L33" s="340">
        <f t="shared" si="0"/>
        <v>0</v>
      </c>
      <c r="M33" s="34"/>
      <c r="N33" s="34"/>
      <c r="O33" s="340">
        <f t="shared" si="1"/>
        <v>0</v>
      </c>
      <c r="P33" s="410"/>
      <c r="Q33" s="473">
        <f>IF(AW33&gt;0,0,IF(D33=Persönliche_Daten!$D$24,Persönliche_Daten!$H$24,IF(D33=Persönliche_Daten!$D$26,Persönliche_Daten!$H$26,IF(C33=2,Persönliche_Daten!$G$14,IF(C33=3,Persönliche_Daten!$H$14,IF(C33=4,Persönliche_Daten!$I$14,IF(C33=5,Persönliche_Daten!$J$14,IF(C33=6,Persönliche_Daten!$K$14))))))+IF(C33=7,Persönliche_Daten!$L$14,IF(C33=1,Persönliche_Daten!$M$14,0))))</f>
        <v>0</v>
      </c>
      <c r="R33" s="474"/>
      <c r="S33" s="475">
        <f t="shared" si="2"/>
        <v>0</v>
      </c>
      <c r="T33" s="474"/>
      <c r="U33" s="468">
        <f t="shared" si="3"/>
        <v>0</v>
      </c>
      <c r="V33" s="472"/>
      <c r="W33" s="468">
        <f t="shared" si="14"/>
        <v>0</v>
      </c>
      <c r="X33" s="469"/>
      <c r="Y33" s="341"/>
      <c r="Z33" s="342">
        <f t="shared" si="15"/>
        <v>0</v>
      </c>
      <c r="AA33" s="412"/>
      <c r="AB33" s="413">
        <f t="shared" si="4"/>
        <v>0</v>
      </c>
      <c r="AC33" s="412"/>
      <c r="AD33" s="412"/>
      <c r="AE33" s="412"/>
      <c r="AF33" s="467"/>
      <c r="AG33" s="467"/>
      <c r="AI33" s="414"/>
      <c r="AM33" s="254">
        <f>IF(AND(K33&gt;0,M33=K33),Persönliche_Daten!$AI$5,0)</f>
        <v>0</v>
      </c>
      <c r="AN33" s="254">
        <f t="shared" si="5"/>
        <v>0</v>
      </c>
      <c r="AO33" s="254">
        <f>IF(AND(L33&gt;6,L33&lt;9.01),L33-Persönliche_Daten!$AG$5,0)</f>
        <v>0</v>
      </c>
      <c r="AP33" s="254">
        <f>IF(L33&gt;9,L33-Persönliche_Daten!$AH$5,0)</f>
        <v>0</v>
      </c>
      <c r="AQ33" s="254">
        <f t="shared" si="6"/>
        <v>0</v>
      </c>
      <c r="AR33" s="254">
        <f t="shared" si="7"/>
        <v>0</v>
      </c>
      <c r="AS33" s="254">
        <f>IF(AND(O33&gt;6,O33&lt;9.01),O33-Persönliche_Daten!$AG$5,0)</f>
        <v>0</v>
      </c>
      <c r="AT33" s="254">
        <f>IF(O33&gt;9,O33-Persönliche_Daten!$AH$5,0)</f>
        <v>0</v>
      </c>
      <c r="AU33" s="254">
        <f t="shared" si="8"/>
        <v>0</v>
      </c>
      <c r="AV33" s="254">
        <f t="shared" si="9"/>
        <v>0</v>
      </c>
      <c r="AW33" s="254">
        <f t="shared" si="10"/>
        <v>0</v>
      </c>
    </row>
    <row r="34" spans="2:49" s="254" customFormat="1" ht="21.75" customHeight="1" x14ac:dyDescent="0.25">
      <c r="B34" s="328">
        <f t="shared" si="11"/>
        <v>46225</v>
      </c>
      <c r="C34" s="329">
        <f t="shared" si="12"/>
        <v>4</v>
      </c>
      <c r="D34" s="330">
        <f t="shared" si="13"/>
        <v>46225</v>
      </c>
      <c r="E34" s="263"/>
      <c r="F34" s="31"/>
      <c r="G34" s="31"/>
      <c r="H34" s="32"/>
      <c r="I34" s="251"/>
      <c r="J34" s="33"/>
      <c r="K34" s="33"/>
      <c r="L34" s="340">
        <f t="shared" si="0"/>
        <v>0</v>
      </c>
      <c r="M34" s="34"/>
      <c r="N34" s="34"/>
      <c r="O34" s="340">
        <f t="shared" si="1"/>
        <v>0</v>
      </c>
      <c r="P34" s="410"/>
      <c r="Q34" s="473">
        <f>IF(AW34&gt;0,0,IF(D34=Persönliche_Daten!$D$24,Persönliche_Daten!$H$24,IF(D34=Persönliche_Daten!$D$26,Persönliche_Daten!$H$26,IF(C34=2,Persönliche_Daten!$G$14,IF(C34=3,Persönliche_Daten!$H$14,IF(C34=4,Persönliche_Daten!$I$14,IF(C34=5,Persönliche_Daten!$J$14,IF(C34=6,Persönliche_Daten!$K$14))))))+IF(C34=7,Persönliche_Daten!$L$14,IF(C34=1,Persönliche_Daten!$M$14,0))))</f>
        <v>0</v>
      </c>
      <c r="R34" s="474"/>
      <c r="S34" s="475">
        <f t="shared" si="2"/>
        <v>0</v>
      </c>
      <c r="T34" s="474"/>
      <c r="U34" s="468">
        <f t="shared" si="3"/>
        <v>0</v>
      </c>
      <c r="V34" s="472"/>
      <c r="W34" s="468">
        <f t="shared" si="14"/>
        <v>0</v>
      </c>
      <c r="X34" s="469"/>
      <c r="Y34" s="341"/>
      <c r="Z34" s="342">
        <f t="shared" si="15"/>
        <v>0</v>
      </c>
      <c r="AA34" s="412"/>
      <c r="AB34" s="413">
        <f t="shared" si="4"/>
        <v>0</v>
      </c>
      <c r="AC34" s="412"/>
      <c r="AD34" s="412"/>
      <c r="AE34" s="412"/>
      <c r="AF34" s="467"/>
      <c r="AG34" s="467"/>
      <c r="AI34" s="414"/>
      <c r="AM34" s="254">
        <f>IF(AND(K34&gt;0,M34=K34),Persönliche_Daten!$AI$5,0)</f>
        <v>0</v>
      </c>
      <c r="AN34" s="254">
        <f t="shared" si="5"/>
        <v>0</v>
      </c>
      <c r="AO34" s="254">
        <f>IF(AND(L34&gt;6,L34&lt;9.01),L34-Persönliche_Daten!$AG$5,0)</f>
        <v>0</v>
      </c>
      <c r="AP34" s="254">
        <f>IF(L34&gt;9,L34-Persönliche_Daten!$AH$5,0)</f>
        <v>0</v>
      </c>
      <c r="AQ34" s="254">
        <f t="shared" si="6"/>
        <v>0</v>
      </c>
      <c r="AR34" s="254">
        <f t="shared" si="7"/>
        <v>0</v>
      </c>
      <c r="AS34" s="254">
        <f>IF(AND(O34&gt;6,O34&lt;9.01),O34-Persönliche_Daten!$AG$5,0)</f>
        <v>0</v>
      </c>
      <c r="AT34" s="254">
        <f>IF(O34&gt;9,O34-Persönliche_Daten!$AH$5,0)</f>
        <v>0</v>
      </c>
      <c r="AU34" s="254">
        <f t="shared" si="8"/>
        <v>0</v>
      </c>
      <c r="AV34" s="254">
        <f t="shared" si="9"/>
        <v>0</v>
      </c>
      <c r="AW34" s="254">
        <f t="shared" si="10"/>
        <v>0</v>
      </c>
    </row>
    <row r="35" spans="2:49" s="254" customFormat="1" ht="21.75" customHeight="1" x14ac:dyDescent="0.25">
      <c r="B35" s="328">
        <f t="shared" si="11"/>
        <v>46226</v>
      </c>
      <c r="C35" s="329">
        <f t="shared" si="12"/>
        <v>5</v>
      </c>
      <c r="D35" s="330">
        <f t="shared" si="13"/>
        <v>46226</v>
      </c>
      <c r="E35" s="263"/>
      <c r="F35" s="31"/>
      <c r="G35" s="31"/>
      <c r="H35" s="32"/>
      <c r="I35" s="251"/>
      <c r="J35" s="33"/>
      <c r="K35" s="33"/>
      <c r="L35" s="340">
        <f t="shared" si="0"/>
        <v>0</v>
      </c>
      <c r="M35" s="34"/>
      <c r="N35" s="34"/>
      <c r="O35" s="340">
        <f t="shared" si="1"/>
        <v>0</v>
      </c>
      <c r="P35" s="410"/>
      <c r="Q35" s="473">
        <f>IF(AW35&gt;0,0,IF(D35=Persönliche_Daten!$D$24,Persönliche_Daten!$H$24,IF(D35=Persönliche_Daten!$D$26,Persönliche_Daten!$H$26,IF(C35=2,Persönliche_Daten!$G$14,IF(C35=3,Persönliche_Daten!$H$14,IF(C35=4,Persönliche_Daten!$I$14,IF(C35=5,Persönliche_Daten!$J$14,IF(C35=6,Persönliche_Daten!$K$14))))))+IF(C35=7,Persönliche_Daten!$L$14,IF(C35=1,Persönliche_Daten!$M$14,0))))</f>
        <v>0</v>
      </c>
      <c r="R35" s="474"/>
      <c r="S35" s="475">
        <f t="shared" si="2"/>
        <v>0</v>
      </c>
      <c r="T35" s="474"/>
      <c r="U35" s="468">
        <f t="shared" si="3"/>
        <v>0</v>
      </c>
      <c r="V35" s="472"/>
      <c r="W35" s="468">
        <f t="shared" si="14"/>
        <v>0</v>
      </c>
      <c r="X35" s="469"/>
      <c r="Y35" s="341"/>
      <c r="Z35" s="342">
        <f t="shared" si="15"/>
        <v>0</v>
      </c>
      <c r="AA35" s="412"/>
      <c r="AB35" s="413">
        <f t="shared" si="4"/>
        <v>0</v>
      </c>
      <c r="AC35" s="412"/>
      <c r="AD35" s="412"/>
      <c r="AE35" s="412"/>
      <c r="AF35" s="467"/>
      <c r="AG35" s="467"/>
      <c r="AI35" s="414"/>
      <c r="AM35" s="254">
        <f>IF(AND(K35&gt;0,M35=K35),Persönliche_Daten!$AI$5,0)</f>
        <v>0</v>
      </c>
      <c r="AN35" s="254">
        <f t="shared" si="5"/>
        <v>0</v>
      </c>
      <c r="AO35" s="254">
        <f>IF(AND(L35&gt;6,L35&lt;9.01),L35-Persönliche_Daten!$AG$5,0)</f>
        <v>0</v>
      </c>
      <c r="AP35" s="254">
        <f>IF(L35&gt;9,L35-Persönliche_Daten!$AH$5,0)</f>
        <v>0</v>
      </c>
      <c r="AQ35" s="254">
        <f t="shared" si="6"/>
        <v>0</v>
      </c>
      <c r="AR35" s="254">
        <f t="shared" si="7"/>
        <v>0</v>
      </c>
      <c r="AS35" s="254">
        <f>IF(AND(O35&gt;6,O35&lt;9.01),O35-Persönliche_Daten!$AG$5,0)</f>
        <v>0</v>
      </c>
      <c r="AT35" s="254">
        <f>IF(O35&gt;9,O35-Persönliche_Daten!$AH$5,0)</f>
        <v>0</v>
      </c>
      <c r="AU35" s="254">
        <f t="shared" si="8"/>
        <v>0</v>
      </c>
      <c r="AV35" s="254">
        <f t="shared" si="9"/>
        <v>0</v>
      </c>
      <c r="AW35" s="254">
        <f t="shared" si="10"/>
        <v>0</v>
      </c>
    </row>
    <row r="36" spans="2:49" s="254" customFormat="1" ht="21.75" customHeight="1" x14ac:dyDescent="0.25">
      <c r="B36" s="328">
        <f t="shared" si="11"/>
        <v>46227</v>
      </c>
      <c r="C36" s="329">
        <f t="shared" si="12"/>
        <v>6</v>
      </c>
      <c r="D36" s="330">
        <f t="shared" si="13"/>
        <v>46227</v>
      </c>
      <c r="E36" s="263"/>
      <c r="F36" s="31"/>
      <c r="G36" s="31"/>
      <c r="H36" s="32"/>
      <c r="I36" s="251"/>
      <c r="J36" s="33"/>
      <c r="K36" s="33"/>
      <c r="L36" s="340">
        <f t="shared" si="0"/>
        <v>0</v>
      </c>
      <c r="M36" s="34"/>
      <c r="N36" s="34"/>
      <c r="O36" s="340">
        <f t="shared" si="1"/>
        <v>0</v>
      </c>
      <c r="P36" s="410"/>
      <c r="Q36" s="473">
        <f>IF(AW36&gt;0,0,IF(D36=Persönliche_Daten!$D$24,Persönliche_Daten!$H$24,IF(D36=Persönliche_Daten!$D$26,Persönliche_Daten!$H$26,IF(C36=2,Persönliche_Daten!$G$14,IF(C36=3,Persönliche_Daten!$H$14,IF(C36=4,Persönliche_Daten!$I$14,IF(C36=5,Persönliche_Daten!$J$14,IF(C36=6,Persönliche_Daten!$K$14))))))+IF(C36=7,Persönliche_Daten!$L$14,IF(C36=1,Persönliche_Daten!$M$14,0))))</f>
        <v>0</v>
      </c>
      <c r="R36" s="474"/>
      <c r="S36" s="475">
        <f t="shared" si="2"/>
        <v>0</v>
      </c>
      <c r="T36" s="474"/>
      <c r="U36" s="468">
        <f t="shared" si="3"/>
        <v>0</v>
      </c>
      <c r="V36" s="472"/>
      <c r="W36" s="468">
        <f t="shared" si="14"/>
        <v>0</v>
      </c>
      <c r="X36" s="469"/>
      <c r="Y36" s="341"/>
      <c r="Z36" s="342">
        <f t="shared" si="15"/>
        <v>0</v>
      </c>
      <c r="AA36" s="412"/>
      <c r="AB36" s="413">
        <f t="shared" si="4"/>
        <v>0</v>
      </c>
      <c r="AC36" s="412"/>
      <c r="AD36" s="412"/>
      <c r="AE36" s="412"/>
      <c r="AF36" s="467"/>
      <c r="AG36" s="467"/>
      <c r="AI36" s="414"/>
      <c r="AM36" s="254">
        <f>IF(AND(K36&gt;0,M36=K36),Persönliche_Daten!$AI$5,0)</f>
        <v>0</v>
      </c>
      <c r="AN36" s="254">
        <f t="shared" si="5"/>
        <v>0</v>
      </c>
      <c r="AO36" s="254">
        <f>IF(AND(L36&gt;6,L36&lt;9.01),L36-Persönliche_Daten!$AG$5,0)</f>
        <v>0</v>
      </c>
      <c r="AP36" s="254">
        <f>IF(L36&gt;9,L36-Persönliche_Daten!$AH$5,0)</f>
        <v>0</v>
      </c>
      <c r="AQ36" s="254">
        <f t="shared" si="6"/>
        <v>0</v>
      </c>
      <c r="AR36" s="254">
        <f t="shared" si="7"/>
        <v>0</v>
      </c>
      <c r="AS36" s="254">
        <f>IF(AND(O36&gt;6,O36&lt;9.01),O36-Persönliche_Daten!$AG$5,0)</f>
        <v>0</v>
      </c>
      <c r="AT36" s="254">
        <f>IF(O36&gt;9,O36-Persönliche_Daten!$AH$5,0)</f>
        <v>0</v>
      </c>
      <c r="AU36" s="254">
        <f t="shared" si="8"/>
        <v>0</v>
      </c>
      <c r="AV36" s="254">
        <f t="shared" si="9"/>
        <v>0</v>
      </c>
      <c r="AW36" s="254">
        <f t="shared" si="10"/>
        <v>0</v>
      </c>
    </row>
    <row r="37" spans="2:49" s="254" customFormat="1" ht="21.75" customHeight="1" x14ac:dyDescent="0.25">
      <c r="B37" s="328">
        <f t="shared" si="11"/>
        <v>46228</v>
      </c>
      <c r="C37" s="329">
        <f t="shared" si="12"/>
        <v>7</v>
      </c>
      <c r="D37" s="330">
        <f t="shared" si="13"/>
        <v>46228</v>
      </c>
      <c r="E37" s="263"/>
      <c r="F37" s="31"/>
      <c r="G37" s="31"/>
      <c r="H37" s="32"/>
      <c r="I37" s="251"/>
      <c r="J37" s="33"/>
      <c r="K37" s="33"/>
      <c r="L37" s="340">
        <f t="shared" si="0"/>
        <v>0</v>
      </c>
      <c r="M37" s="34"/>
      <c r="N37" s="34"/>
      <c r="O37" s="340">
        <f t="shared" si="1"/>
        <v>0</v>
      </c>
      <c r="P37" s="410"/>
      <c r="Q37" s="473">
        <f>IF(AW37&gt;0,0,IF(D37=Persönliche_Daten!$D$24,Persönliche_Daten!$H$24,IF(D37=Persönliche_Daten!$D$26,Persönliche_Daten!$H$26,IF(C37=2,Persönliche_Daten!$G$14,IF(C37=3,Persönliche_Daten!$H$14,IF(C37=4,Persönliche_Daten!$I$14,IF(C37=5,Persönliche_Daten!$J$14,IF(C37=6,Persönliche_Daten!$K$14))))))+IF(C37=7,Persönliche_Daten!$L$14,IF(C37=1,Persönliche_Daten!$M$14,0))))</f>
        <v>0</v>
      </c>
      <c r="R37" s="474"/>
      <c r="S37" s="475">
        <f t="shared" si="2"/>
        <v>0</v>
      </c>
      <c r="T37" s="474"/>
      <c r="U37" s="468">
        <f t="shared" si="3"/>
        <v>0</v>
      </c>
      <c r="V37" s="472"/>
      <c r="W37" s="468">
        <f t="shared" si="14"/>
        <v>0</v>
      </c>
      <c r="X37" s="469"/>
      <c r="Y37" s="341"/>
      <c r="Z37" s="342">
        <f t="shared" si="15"/>
        <v>0</v>
      </c>
      <c r="AA37" s="412"/>
      <c r="AB37" s="413">
        <f t="shared" si="4"/>
        <v>0</v>
      </c>
      <c r="AC37" s="412"/>
      <c r="AD37" s="412"/>
      <c r="AE37" s="412"/>
      <c r="AF37" s="467"/>
      <c r="AG37" s="467"/>
      <c r="AI37" s="414"/>
      <c r="AM37" s="254">
        <f>IF(AND(K37&gt;0,M37=K37),Persönliche_Daten!$AI$5,0)</f>
        <v>0</v>
      </c>
      <c r="AN37" s="254">
        <f t="shared" si="5"/>
        <v>0</v>
      </c>
      <c r="AO37" s="254">
        <f>IF(AND(L37&gt;6,L37&lt;9.01),L37-Persönliche_Daten!$AG$5,0)</f>
        <v>0</v>
      </c>
      <c r="AP37" s="254">
        <f>IF(L37&gt;9,L37-Persönliche_Daten!$AH$5,0)</f>
        <v>0</v>
      </c>
      <c r="AQ37" s="254">
        <f t="shared" si="6"/>
        <v>0</v>
      </c>
      <c r="AR37" s="254">
        <f t="shared" si="7"/>
        <v>0</v>
      </c>
      <c r="AS37" s="254">
        <f>IF(AND(O37&gt;6,O37&lt;9.01),O37-Persönliche_Daten!$AG$5,0)</f>
        <v>0</v>
      </c>
      <c r="AT37" s="254">
        <f>IF(O37&gt;9,O37-Persönliche_Daten!$AH$5,0)</f>
        <v>0</v>
      </c>
      <c r="AU37" s="254">
        <f t="shared" si="8"/>
        <v>0</v>
      </c>
      <c r="AV37" s="254">
        <f t="shared" si="9"/>
        <v>0</v>
      </c>
      <c r="AW37" s="254">
        <f t="shared" si="10"/>
        <v>0</v>
      </c>
    </row>
    <row r="38" spans="2:49" s="254" customFormat="1" ht="21.75" customHeight="1" x14ac:dyDescent="0.25">
      <c r="B38" s="328">
        <f t="shared" si="11"/>
        <v>46229</v>
      </c>
      <c r="C38" s="329">
        <f t="shared" si="12"/>
        <v>1</v>
      </c>
      <c r="D38" s="330">
        <f t="shared" si="13"/>
        <v>46229</v>
      </c>
      <c r="E38" s="263"/>
      <c r="F38" s="31"/>
      <c r="G38" s="31"/>
      <c r="H38" s="32"/>
      <c r="I38" s="251"/>
      <c r="J38" s="33"/>
      <c r="K38" s="33"/>
      <c r="L38" s="340">
        <f t="shared" si="0"/>
        <v>0</v>
      </c>
      <c r="M38" s="34"/>
      <c r="N38" s="34"/>
      <c r="O38" s="340">
        <f t="shared" si="1"/>
        <v>0</v>
      </c>
      <c r="P38" s="410"/>
      <c r="Q38" s="473">
        <f>IF(AW38&gt;0,0,IF(D38=Persönliche_Daten!$D$24,Persönliche_Daten!$H$24,IF(D38=Persönliche_Daten!$D$26,Persönliche_Daten!$H$26,IF(C38=2,Persönliche_Daten!$G$14,IF(C38=3,Persönliche_Daten!$H$14,IF(C38=4,Persönliche_Daten!$I$14,IF(C38=5,Persönliche_Daten!$J$14,IF(C38=6,Persönliche_Daten!$K$14))))))+IF(C38=7,Persönliche_Daten!$L$14,IF(C38=1,Persönliche_Daten!$M$14,0))))</f>
        <v>0</v>
      </c>
      <c r="R38" s="474"/>
      <c r="S38" s="475">
        <f t="shared" si="2"/>
        <v>0</v>
      </c>
      <c r="T38" s="474"/>
      <c r="U38" s="468">
        <f t="shared" si="3"/>
        <v>0</v>
      </c>
      <c r="V38" s="472"/>
      <c r="W38" s="468">
        <f t="shared" si="14"/>
        <v>0</v>
      </c>
      <c r="X38" s="469"/>
      <c r="Y38" s="341"/>
      <c r="Z38" s="342">
        <f t="shared" si="15"/>
        <v>0</v>
      </c>
      <c r="AA38" s="412"/>
      <c r="AB38" s="413">
        <f t="shared" si="4"/>
        <v>0</v>
      </c>
      <c r="AC38" s="412"/>
      <c r="AD38" s="412"/>
      <c r="AE38" s="412"/>
      <c r="AF38" s="467"/>
      <c r="AG38" s="467"/>
      <c r="AI38" s="414"/>
      <c r="AM38" s="254">
        <f>IF(AND(K38&gt;0,M38=K38),Persönliche_Daten!$AI$5,0)</f>
        <v>0</v>
      </c>
      <c r="AN38" s="254">
        <f t="shared" si="5"/>
        <v>0</v>
      </c>
      <c r="AO38" s="254">
        <f>IF(AND(L38&gt;6,L38&lt;9.01),L38-Persönliche_Daten!$AG$5,0)</f>
        <v>0</v>
      </c>
      <c r="AP38" s="254">
        <f>IF(L38&gt;9,L38-Persönliche_Daten!$AH$5,0)</f>
        <v>0</v>
      </c>
      <c r="AQ38" s="254">
        <f t="shared" si="6"/>
        <v>0</v>
      </c>
      <c r="AR38" s="254">
        <f t="shared" si="7"/>
        <v>0</v>
      </c>
      <c r="AS38" s="254">
        <f>IF(AND(O38&gt;6,O38&lt;9.01),O38-Persönliche_Daten!$AG$5,0)</f>
        <v>0</v>
      </c>
      <c r="AT38" s="254">
        <f>IF(O38&gt;9,O38-Persönliche_Daten!$AH$5,0)</f>
        <v>0</v>
      </c>
      <c r="AU38" s="254">
        <f t="shared" si="8"/>
        <v>0</v>
      </c>
      <c r="AV38" s="254">
        <f t="shared" si="9"/>
        <v>0</v>
      </c>
      <c r="AW38" s="254">
        <f t="shared" si="10"/>
        <v>0</v>
      </c>
    </row>
    <row r="39" spans="2:49" s="254" customFormat="1" ht="21.75" customHeight="1" x14ac:dyDescent="0.25">
      <c r="B39" s="328">
        <f t="shared" si="11"/>
        <v>46230</v>
      </c>
      <c r="C39" s="329">
        <f t="shared" si="12"/>
        <v>2</v>
      </c>
      <c r="D39" s="330">
        <f t="shared" si="13"/>
        <v>46230</v>
      </c>
      <c r="E39" s="263"/>
      <c r="F39" s="31"/>
      <c r="G39" s="31"/>
      <c r="H39" s="32"/>
      <c r="I39" s="251"/>
      <c r="J39" s="33"/>
      <c r="K39" s="33"/>
      <c r="L39" s="340">
        <f t="shared" si="0"/>
        <v>0</v>
      </c>
      <c r="M39" s="34"/>
      <c r="N39" s="34"/>
      <c r="O39" s="340">
        <f t="shared" si="1"/>
        <v>0</v>
      </c>
      <c r="P39" s="410"/>
      <c r="Q39" s="473">
        <f>IF(AW39&gt;0,0,IF(D39=Persönliche_Daten!$D$24,Persönliche_Daten!$H$24,IF(D39=Persönliche_Daten!$D$26,Persönliche_Daten!$H$26,IF(C39=2,Persönliche_Daten!$G$14,IF(C39=3,Persönliche_Daten!$H$14,IF(C39=4,Persönliche_Daten!$I$14,IF(C39=5,Persönliche_Daten!$J$14,IF(C39=6,Persönliche_Daten!$K$14))))))+IF(C39=7,Persönliche_Daten!$L$14,IF(C39=1,Persönliche_Daten!$M$14,0))))</f>
        <v>0</v>
      </c>
      <c r="R39" s="474"/>
      <c r="S39" s="475">
        <f t="shared" si="2"/>
        <v>0</v>
      </c>
      <c r="T39" s="474"/>
      <c r="U39" s="468">
        <f t="shared" si="3"/>
        <v>0</v>
      </c>
      <c r="V39" s="472"/>
      <c r="W39" s="468">
        <f t="shared" si="14"/>
        <v>0</v>
      </c>
      <c r="X39" s="469"/>
      <c r="Y39" s="341"/>
      <c r="Z39" s="342">
        <f t="shared" si="15"/>
        <v>0</v>
      </c>
      <c r="AA39" s="412"/>
      <c r="AB39" s="413">
        <f t="shared" si="4"/>
        <v>0</v>
      </c>
      <c r="AC39" s="412"/>
      <c r="AD39" s="412"/>
      <c r="AE39" s="412"/>
      <c r="AF39" s="467"/>
      <c r="AG39" s="467"/>
      <c r="AI39" s="414"/>
      <c r="AM39" s="254">
        <f>IF(AND(K39&gt;0,M39=K39),Persönliche_Daten!$AI$5,0)</f>
        <v>0</v>
      </c>
      <c r="AN39" s="254">
        <f t="shared" si="5"/>
        <v>0</v>
      </c>
      <c r="AO39" s="254">
        <f>IF(AND(L39&gt;6,L39&lt;9.01),L39-Persönliche_Daten!$AG$5,0)</f>
        <v>0</v>
      </c>
      <c r="AP39" s="254">
        <f>IF(L39&gt;9,L39-Persönliche_Daten!$AH$5,0)</f>
        <v>0</v>
      </c>
      <c r="AQ39" s="254">
        <f t="shared" si="6"/>
        <v>0</v>
      </c>
      <c r="AR39" s="254">
        <f t="shared" si="7"/>
        <v>0</v>
      </c>
      <c r="AS39" s="254">
        <f>IF(AND(O39&gt;6,O39&lt;9.01),O39-Persönliche_Daten!$AG$5,0)</f>
        <v>0</v>
      </c>
      <c r="AT39" s="254">
        <f>IF(O39&gt;9,O39-Persönliche_Daten!$AH$5,0)</f>
        <v>0</v>
      </c>
      <c r="AU39" s="254">
        <f t="shared" si="8"/>
        <v>0</v>
      </c>
      <c r="AV39" s="254">
        <f t="shared" si="9"/>
        <v>0</v>
      </c>
      <c r="AW39" s="254">
        <f t="shared" si="10"/>
        <v>0</v>
      </c>
    </row>
    <row r="40" spans="2:49" s="254" customFormat="1" ht="21.75" customHeight="1" x14ac:dyDescent="0.25">
      <c r="B40" s="328">
        <f t="shared" si="11"/>
        <v>46231</v>
      </c>
      <c r="C40" s="329">
        <f t="shared" si="12"/>
        <v>3</v>
      </c>
      <c r="D40" s="330">
        <f t="shared" si="13"/>
        <v>46231</v>
      </c>
      <c r="E40" s="263"/>
      <c r="F40" s="31"/>
      <c r="G40" s="31"/>
      <c r="H40" s="32"/>
      <c r="I40" s="251"/>
      <c r="J40" s="33"/>
      <c r="K40" s="33"/>
      <c r="L40" s="340">
        <f t="shared" si="0"/>
        <v>0</v>
      </c>
      <c r="M40" s="34"/>
      <c r="N40" s="34"/>
      <c r="O40" s="340">
        <f t="shared" si="1"/>
        <v>0</v>
      </c>
      <c r="P40" s="410"/>
      <c r="Q40" s="473">
        <f>IF(AW40&gt;0,0,IF(D40=Persönliche_Daten!$D$24,Persönliche_Daten!$H$24,IF(D40=Persönliche_Daten!$D$26,Persönliche_Daten!$H$26,IF(C40=2,Persönliche_Daten!$G$14,IF(C40=3,Persönliche_Daten!$H$14,IF(C40=4,Persönliche_Daten!$I$14,IF(C40=5,Persönliche_Daten!$J$14,IF(C40=6,Persönliche_Daten!$K$14))))))+IF(C40=7,Persönliche_Daten!$L$14,IF(C40=1,Persönliche_Daten!$M$14,0))))</f>
        <v>0</v>
      </c>
      <c r="R40" s="474"/>
      <c r="S40" s="475">
        <f t="shared" si="2"/>
        <v>0</v>
      </c>
      <c r="T40" s="474"/>
      <c r="U40" s="468">
        <f t="shared" si="3"/>
        <v>0</v>
      </c>
      <c r="V40" s="472"/>
      <c r="W40" s="468">
        <f t="shared" si="14"/>
        <v>0</v>
      </c>
      <c r="X40" s="469"/>
      <c r="Y40" s="341"/>
      <c r="Z40" s="342">
        <f t="shared" si="15"/>
        <v>0</v>
      </c>
      <c r="AA40" s="412"/>
      <c r="AB40" s="413">
        <f t="shared" si="4"/>
        <v>0</v>
      </c>
      <c r="AC40" s="412"/>
      <c r="AD40" s="412"/>
      <c r="AE40" s="412"/>
      <c r="AF40" s="467"/>
      <c r="AG40" s="467"/>
      <c r="AI40" s="414"/>
      <c r="AM40" s="254">
        <f>IF(AND(K40&gt;0,M40=K40),Persönliche_Daten!$AI$5,0)</f>
        <v>0</v>
      </c>
      <c r="AN40" s="254">
        <f t="shared" si="5"/>
        <v>0</v>
      </c>
      <c r="AO40" s="254">
        <f>IF(AND(L40&gt;6,L40&lt;9.01),L40-Persönliche_Daten!$AG$5,0)</f>
        <v>0</v>
      </c>
      <c r="AP40" s="254">
        <f>IF(L40&gt;9,L40-Persönliche_Daten!$AH$5,0)</f>
        <v>0</v>
      </c>
      <c r="AQ40" s="254">
        <f t="shared" si="6"/>
        <v>0</v>
      </c>
      <c r="AR40" s="254">
        <f t="shared" si="7"/>
        <v>0</v>
      </c>
      <c r="AS40" s="254">
        <f>IF(AND(O40&gt;6,O40&lt;9.01),O40-Persönliche_Daten!$AG$5,0)</f>
        <v>0</v>
      </c>
      <c r="AT40" s="254">
        <f>IF(O40&gt;9,O40-Persönliche_Daten!$AH$5,0)</f>
        <v>0</v>
      </c>
      <c r="AU40" s="254">
        <f t="shared" si="8"/>
        <v>0</v>
      </c>
      <c r="AV40" s="254">
        <f t="shared" si="9"/>
        <v>0</v>
      </c>
      <c r="AW40" s="254">
        <f t="shared" si="10"/>
        <v>0</v>
      </c>
    </row>
    <row r="41" spans="2:49" s="254" customFormat="1" ht="21.75" customHeight="1" x14ac:dyDescent="0.25">
      <c r="B41" s="328">
        <f t="shared" si="11"/>
        <v>46232</v>
      </c>
      <c r="C41" s="329">
        <f t="shared" si="12"/>
        <v>4</v>
      </c>
      <c r="D41" s="330">
        <f t="shared" si="13"/>
        <v>46232</v>
      </c>
      <c r="E41" s="263"/>
      <c r="F41" s="31"/>
      <c r="G41" s="31"/>
      <c r="H41" s="32"/>
      <c r="I41" s="251"/>
      <c r="J41" s="33"/>
      <c r="K41" s="33"/>
      <c r="L41" s="340">
        <f t="shared" si="0"/>
        <v>0</v>
      </c>
      <c r="M41" s="34"/>
      <c r="N41" s="34"/>
      <c r="O41" s="340">
        <f t="shared" si="1"/>
        <v>0</v>
      </c>
      <c r="P41" s="410"/>
      <c r="Q41" s="473">
        <f>IF(AW41&gt;0,0,IF(D41=Persönliche_Daten!$D$24,Persönliche_Daten!$H$24,IF(D41=Persönliche_Daten!$D$26,Persönliche_Daten!$H$26,IF(C41=2,Persönliche_Daten!$G$14,IF(C41=3,Persönliche_Daten!$H$14,IF(C41=4,Persönliche_Daten!$I$14,IF(C41=5,Persönliche_Daten!$J$14,IF(C41=6,Persönliche_Daten!$K$14))))))+IF(C41=7,Persönliche_Daten!$L$14,IF(C41=1,Persönliche_Daten!$M$14,0))))</f>
        <v>0</v>
      </c>
      <c r="R41" s="474"/>
      <c r="S41" s="475">
        <f t="shared" si="2"/>
        <v>0</v>
      </c>
      <c r="T41" s="474"/>
      <c r="U41" s="468">
        <f t="shared" si="3"/>
        <v>0</v>
      </c>
      <c r="V41" s="472"/>
      <c r="W41" s="468">
        <f t="shared" si="14"/>
        <v>0</v>
      </c>
      <c r="X41" s="469"/>
      <c r="Y41" s="341"/>
      <c r="Z41" s="342">
        <f t="shared" si="15"/>
        <v>0</v>
      </c>
      <c r="AA41" s="412"/>
      <c r="AB41" s="413">
        <f t="shared" si="4"/>
        <v>0</v>
      </c>
      <c r="AC41" s="412"/>
      <c r="AD41" s="412"/>
      <c r="AE41" s="412"/>
      <c r="AF41" s="467"/>
      <c r="AG41" s="467"/>
      <c r="AI41" s="414"/>
      <c r="AM41" s="254">
        <f>IF(AND(K41&gt;0,M41=K41),Persönliche_Daten!$AI$5,0)</f>
        <v>0</v>
      </c>
      <c r="AN41" s="254">
        <f t="shared" si="5"/>
        <v>0</v>
      </c>
      <c r="AO41" s="254">
        <f>IF(AND(L41&gt;6,L41&lt;9.01),L41-Persönliche_Daten!$AG$5,0)</f>
        <v>0</v>
      </c>
      <c r="AP41" s="254">
        <f>IF(L41&gt;9,L41-Persönliche_Daten!$AH$5,0)</f>
        <v>0</v>
      </c>
      <c r="AQ41" s="254">
        <f t="shared" si="6"/>
        <v>0</v>
      </c>
      <c r="AR41" s="254">
        <f t="shared" si="7"/>
        <v>0</v>
      </c>
      <c r="AS41" s="254">
        <f>IF(AND(O41&gt;6,O41&lt;9.01),O41-Persönliche_Daten!$AG$5,0)</f>
        <v>0</v>
      </c>
      <c r="AT41" s="254">
        <f>IF(O41&gt;9,O41-Persönliche_Daten!$AH$5,0)</f>
        <v>0</v>
      </c>
      <c r="AU41" s="254">
        <f t="shared" si="8"/>
        <v>0</v>
      </c>
      <c r="AV41" s="254">
        <f t="shared" si="9"/>
        <v>0</v>
      </c>
      <c r="AW41" s="254">
        <f t="shared" si="10"/>
        <v>0</v>
      </c>
    </row>
    <row r="42" spans="2:49" s="254" customFormat="1" ht="21.75" customHeight="1" x14ac:dyDescent="0.25">
      <c r="B42" s="328">
        <f t="shared" si="11"/>
        <v>46233</v>
      </c>
      <c r="C42" s="329">
        <f t="shared" si="12"/>
        <v>5</v>
      </c>
      <c r="D42" s="330">
        <f t="shared" si="13"/>
        <v>46233</v>
      </c>
      <c r="E42" s="263"/>
      <c r="F42" s="31"/>
      <c r="G42" s="31"/>
      <c r="H42" s="32"/>
      <c r="I42" s="251"/>
      <c r="J42" s="33"/>
      <c r="K42" s="33"/>
      <c r="L42" s="340">
        <f t="shared" si="0"/>
        <v>0</v>
      </c>
      <c r="M42" s="34"/>
      <c r="N42" s="34"/>
      <c r="O42" s="340">
        <f t="shared" si="1"/>
        <v>0</v>
      </c>
      <c r="P42" s="410"/>
      <c r="Q42" s="473">
        <f>IF(AW42&gt;0,0,IF(D42=Persönliche_Daten!$D$24,Persönliche_Daten!$H$24,IF(D42=Persönliche_Daten!$D$26,Persönliche_Daten!$H$26,IF(C42=2,Persönliche_Daten!$G$14,IF(C42=3,Persönliche_Daten!$H$14,IF(C42=4,Persönliche_Daten!$I$14,IF(C42=5,Persönliche_Daten!$J$14,IF(C42=6,Persönliche_Daten!$K$14))))))+IF(C42=7,Persönliche_Daten!$L$14,IF(C42=1,Persönliche_Daten!$M$14,0))))</f>
        <v>0</v>
      </c>
      <c r="R42" s="474"/>
      <c r="S42" s="475">
        <f t="shared" si="2"/>
        <v>0</v>
      </c>
      <c r="T42" s="474"/>
      <c r="U42" s="468">
        <f t="shared" si="3"/>
        <v>0</v>
      </c>
      <c r="V42" s="472"/>
      <c r="W42" s="468">
        <f t="shared" si="14"/>
        <v>0</v>
      </c>
      <c r="X42" s="469"/>
      <c r="Y42" s="341"/>
      <c r="Z42" s="342">
        <f t="shared" si="15"/>
        <v>0</v>
      </c>
      <c r="AA42" s="412"/>
      <c r="AB42" s="413">
        <f t="shared" si="4"/>
        <v>0</v>
      </c>
      <c r="AC42" s="412"/>
      <c r="AD42" s="412"/>
      <c r="AE42" s="412"/>
      <c r="AF42" s="467"/>
      <c r="AG42" s="467"/>
      <c r="AI42" s="414"/>
      <c r="AM42" s="254">
        <f>IF(AND(K42&gt;0,M42=K42),Persönliche_Daten!$AI$5,0)</f>
        <v>0</v>
      </c>
      <c r="AN42" s="254">
        <f t="shared" si="5"/>
        <v>0</v>
      </c>
      <c r="AO42" s="254">
        <f>IF(AND(L42&gt;6,L42&lt;9.01),L42-Persönliche_Daten!$AG$5,0)</f>
        <v>0</v>
      </c>
      <c r="AP42" s="254">
        <f>IF(L42&gt;9,L42-Persönliche_Daten!$AH$5,0)</f>
        <v>0</v>
      </c>
      <c r="AQ42" s="254">
        <f t="shared" si="6"/>
        <v>0</v>
      </c>
      <c r="AR42" s="254">
        <f t="shared" si="7"/>
        <v>0</v>
      </c>
      <c r="AS42" s="254">
        <f>IF(AND(O42&gt;6,O42&lt;9.01),O42-Persönliche_Daten!$AG$5,0)</f>
        <v>0</v>
      </c>
      <c r="AT42" s="254">
        <f>IF(O42&gt;9,O42-Persönliche_Daten!$AH$5,0)</f>
        <v>0</v>
      </c>
      <c r="AU42" s="254">
        <f t="shared" si="8"/>
        <v>0</v>
      </c>
      <c r="AV42" s="254">
        <f t="shared" si="9"/>
        <v>0</v>
      </c>
      <c r="AW42" s="254">
        <f t="shared" si="10"/>
        <v>0</v>
      </c>
    </row>
    <row r="43" spans="2:49" s="254" customFormat="1" ht="21.75" customHeight="1" x14ac:dyDescent="0.25">
      <c r="B43" s="331">
        <f t="shared" si="11"/>
        <v>46234</v>
      </c>
      <c r="C43" s="332">
        <f t="shared" si="12"/>
        <v>6</v>
      </c>
      <c r="D43" s="333">
        <f t="shared" si="13"/>
        <v>46234</v>
      </c>
      <c r="E43" s="263"/>
      <c r="F43" s="31"/>
      <c r="G43" s="31"/>
      <c r="H43" s="32"/>
      <c r="I43" s="251"/>
      <c r="J43" s="33"/>
      <c r="K43" s="33"/>
      <c r="L43" s="340">
        <f t="shared" si="0"/>
        <v>0</v>
      </c>
      <c r="M43" s="34"/>
      <c r="N43" s="34"/>
      <c r="O43" s="340">
        <f t="shared" si="1"/>
        <v>0</v>
      </c>
      <c r="P43" s="410"/>
      <c r="Q43" s="473">
        <f>IF(AW43&gt;0,0,IF(D43=Persönliche_Daten!$D$24,Persönliche_Daten!$H$24,IF(D43=Persönliche_Daten!$D$26,Persönliche_Daten!$H$26,IF(C43=2,Persönliche_Daten!$G$14,IF(C43=3,Persönliche_Daten!$H$14,IF(C43=4,Persönliche_Daten!$I$14,IF(C43=5,Persönliche_Daten!$J$14,IF(C43=6,Persönliche_Daten!$K$14))))))+IF(C43=7,Persönliche_Daten!$L$14,IF(C43=1,Persönliche_Daten!$M$14,0))))</f>
        <v>0</v>
      </c>
      <c r="R43" s="474"/>
      <c r="S43" s="475">
        <f t="shared" si="2"/>
        <v>0</v>
      </c>
      <c r="T43" s="474"/>
      <c r="U43" s="468">
        <f t="shared" si="3"/>
        <v>0</v>
      </c>
      <c r="V43" s="472"/>
      <c r="W43" s="468">
        <f t="shared" si="14"/>
        <v>0</v>
      </c>
      <c r="X43" s="469"/>
      <c r="Y43" s="341"/>
      <c r="Z43" s="342">
        <f t="shared" si="15"/>
        <v>0</v>
      </c>
      <c r="AA43" s="412"/>
      <c r="AB43" s="415">
        <f t="shared" si="4"/>
        <v>0</v>
      </c>
      <c r="AC43" s="412"/>
      <c r="AD43" s="412"/>
      <c r="AE43" s="412"/>
      <c r="AF43" s="467"/>
      <c r="AG43" s="467"/>
      <c r="AI43" s="414"/>
      <c r="AK43" s="416"/>
      <c r="AM43" s="254">
        <f>IF(AND(K43&gt;0,M43=K43),Persönliche_Daten!$AI$5,0)</f>
        <v>0</v>
      </c>
      <c r="AN43" s="254">
        <f t="shared" si="5"/>
        <v>0</v>
      </c>
      <c r="AO43" s="254">
        <f>IF(AND(L43&gt;6,L43&lt;9.01),L43-Persönliche_Daten!$AG$5,0)</f>
        <v>0</v>
      </c>
      <c r="AP43" s="254">
        <f>IF(L43&gt;9,L43-Persönliche_Daten!$AH$5,0)</f>
        <v>0</v>
      </c>
      <c r="AQ43" s="254">
        <f t="shared" si="6"/>
        <v>0</v>
      </c>
      <c r="AR43" s="254">
        <f t="shared" si="7"/>
        <v>0</v>
      </c>
      <c r="AS43" s="254">
        <f>IF(AND(O43&gt;6,O43&lt;9.01),O43-Persönliche_Daten!$AG$5,0)</f>
        <v>0</v>
      </c>
      <c r="AT43" s="254">
        <f>IF(O43&gt;9,O43-Persönliche_Daten!$AH$5,0)</f>
        <v>0</v>
      </c>
      <c r="AU43" s="254">
        <f t="shared" si="8"/>
        <v>0</v>
      </c>
      <c r="AV43" s="254">
        <f t="shared" si="9"/>
        <v>0</v>
      </c>
      <c r="AW43" s="254">
        <f t="shared" si="10"/>
        <v>0</v>
      </c>
    </row>
    <row r="44" spans="2:49" s="254" customFormat="1" ht="15" customHeight="1" x14ac:dyDescent="0.25">
      <c r="B44" s="334"/>
      <c r="C44" s="324"/>
      <c r="D44" s="324"/>
      <c r="E44" s="324"/>
      <c r="F44" s="324"/>
      <c r="G44" s="324"/>
      <c r="H44" s="348" t="s">
        <v>28</v>
      </c>
      <c r="I44" s="324"/>
      <c r="J44" s="324"/>
      <c r="K44" s="482"/>
      <c r="L44" s="482"/>
      <c r="M44" s="350"/>
      <c r="N44" s="483"/>
      <c r="O44" s="483"/>
      <c r="P44" s="350"/>
      <c r="Q44" s="494">
        <f>SUM(Q13:R43)</f>
        <v>0</v>
      </c>
      <c r="R44" s="495"/>
      <c r="S44" s="506">
        <f>SUM(S13:T43)</f>
        <v>0</v>
      </c>
      <c r="T44" s="507"/>
      <c r="U44" s="470"/>
      <c r="V44" s="471"/>
      <c r="W44" s="504">
        <f>IF(S44=0,W43,S44-Q44)</f>
        <v>0</v>
      </c>
      <c r="X44" s="505"/>
      <c r="Y44" s="350"/>
      <c r="Z44" s="352"/>
      <c r="AA44" s="256"/>
      <c r="AB44" s="257">
        <f>SUM(AB13:AB43)</f>
        <v>0</v>
      </c>
      <c r="AC44" s="256"/>
      <c r="AD44" s="256"/>
      <c r="AE44" s="256"/>
      <c r="AF44" s="467"/>
      <c r="AG44" s="467"/>
    </row>
    <row r="45" spans="2:49" s="254" customFormat="1" ht="6" customHeight="1" x14ac:dyDescent="0.25">
      <c r="B45" s="334"/>
      <c r="C45" s="324"/>
      <c r="D45" s="324"/>
      <c r="E45" s="324"/>
      <c r="F45" s="324"/>
      <c r="G45" s="324"/>
      <c r="H45" s="324"/>
      <c r="I45" s="324"/>
      <c r="J45" s="324"/>
      <c r="K45" s="349"/>
      <c r="L45" s="349"/>
      <c r="M45" s="350"/>
      <c r="N45" s="351"/>
      <c r="O45" s="351"/>
      <c r="P45" s="350"/>
      <c r="Q45" s="353"/>
      <c r="R45" s="353"/>
      <c r="S45" s="353"/>
      <c r="T45" s="353"/>
      <c r="U45" s="353"/>
      <c r="V45" s="353"/>
      <c r="W45" s="353"/>
      <c r="X45" s="354"/>
      <c r="Y45" s="350"/>
      <c r="Z45" s="352"/>
      <c r="AA45" s="256"/>
      <c r="AB45" s="258"/>
      <c r="AC45" s="256"/>
      <c r="AD45" s="256"/>
      <c r="AE45" s="256"/>
      <c r="AF45" s="253"/>
      <c r="AG45" s="253"/>
    </row>
    <row r="46" spans="2:49" s="254" customFormat="1" ht="15" customHeight="1" x14ac:dyDescent="0.25">
      <c r="B46" s="334"/>
      <c r="C46" s="324"/>
      <c r="D46" s="324"/>
      <c r="E46" s="324"/>
      <c r="F46" s="324"/>
      <c r="G46" s="324"/>
      <c r="H46" s="355" t="s">
        <v>29</v>
      </c>
      <c r="I46" s="324"/>
      <c r="J46" s="324"/>
      <c r="K46" s="498">
        <f>SUM(L13:L43)/24</f>
        <v>0</v>
      </c>
      <c r="L46" s="499"/>
      <c r="M46" s="324"/>
      <c r="N46" s="498">
        <f>SUM(O13:O43)/24</f>
        <v>0</v>
      </c>
      <c r="O46" s="499"/>
      <c r="P46" s="356"/>
      <c r="Q46" s="356"/>
      <c r="R46" s="357"/>
      <c r="S46" s="500">
        <f>K46+N46</f>
        <v>0</v>
      </c>
      <c r="T46" s="501"/>
      <c r="U46" s="348"/>
      <c r="V46" s="348"/>
      <c r="W46" s="502">
        <f>W44</f>
        <v>0</v>
      </c>
      <c r="X46" s="503"/>
      <c r="Y46" s="348"/>
      <c r="Z46" s="358"/>
      <c r="AA46" s="255"/>
      <c r="AB46" s="259"/>
      <c r="AC46" s="255"/>
      <c r="AD46" s="255"/>
      <c r="AE46" s="255"/>
      <c r="AF46" s="255"/>
      <c r="AG46" s="255"/>
      <c r="AK46" s="260">
        <f>AJ46-AJ46-AJ46</f>
        <v>0</v>
      </c>
      <c r="AL46" s="487"/>
      <c r="AM46" s="487"/>
    </row>
    <row r="47" spans="2:49" s="254" customFormat="1" ht="15" customHeight="1" x14ac:dyDescent="0.25">
      <c r="B47" s="334"/>
      <c r="C47" s="324"/>
      <c r="D47" s="324"/>
      <c r="E47" s="324"/>
      <c r="F47" s="324"/>
      <c r="G47" s="324"/>
      <c r="H47" s="324"/>
      <c r="I47" s="324"/>
      <c r="J47" s="324"/>
      <c r="K47" s="324"/>
      <c r="L47" s="324"/>
      <c r="M47" s="324"/>
      <c r="N47" s="324"/>
      <c r="O47" s="324"/>
      <c r="P47" s="324"/>
      <c r="Q47" s="324"/>
      <c r="R47" s="324"/>
      <c r="S47" s="324"/>
      <c r="T47" s="348" t="s">
        <v>109</v>
      </c>
      <c r="U47" s="324"/>
      <c r="V47" s="324"/>
      <c r="W47" s="496"/>
      <c r="X47" s="497"/>
      <c r="Y47" s="239"/>
      <c r="Z47" s="361"/>
      <c r="AA47" s="239"/>
      <c r="AB47" s="417"/>
      <c r="AC47" s="239"/>
      <c r="AD47" s="239"/>
      <c r="AE47" s="239"/>
      <c r="AF47" s="239"/>
      <c r="AG47" s="239"/>
      <c r="AK47" s="418"/>
    </row>
    <row r="48" spans="2:49" s="254" customFormat="1" ht="15" customHeight="1" x14ac:dyDescent="0.25">
      <c r="B48" s="334"/>
      <c r="C48" s="324"/>
      <c r="D48" s="324"/>
      <c r="E48" s="324"/>
      <c r="F48" s="324"/>
      <c r="G48" s="324"/>
      <c r="H48" s="324"/>
      <c r="I48" s="324"/>
      <c r="J48" s="324"/>
      <c r="K48" s="324"/>
      <c r="L48" s="324"/>
      <c r="M48" s="324"/>
      <c r="N48" s="324"/>
      <c r="O48" s="324"/>
      <c r="P48" s="324"/>
      <c r="Q48" s="324"/>
      <c r="R48" s="324"/>
      <c r="S48" s="324"/>
      <c r="T48" s="348" t="s">
        <v>31</v>
      </c>
      <c r="U48" s="324"/>
      <c r="V48" s="324"/>
      <c r="W48" s="488">
        <f>Juni!W49</f>
        <v>0</v>
      </c>
      <c r="X48" s="489"/>
      <c r="Y48" s="324"/>
      <c r="Z48" s="361"/>
      <c r="AA48" s="239"/>
      <c r="AB48" s="417"/>
      <c r="AC48" s="239"/>
      <c r="AD48" s="239"/>
      <c r="AE48" s="239"/>
      <c r="AF48" s="239"/>
      <c r="AG48" s="239"/>
    </row>
    <row r="49" spans="2:39" s="254" customFormat="1" ht="15" customHeight="1" thickBot="1" x14ac:dyDescent="0.3">
      <c r="B49" s="334"/>
      <c r="C49" s="324"/>
      <c r="D49" s="324"/>
      <c r="E49" s="324"/>
      <c r="F49" s="324"/>
      <c r="G49" s="324"/>
      <c r="H49" s="324"/>
      <c r="I49" s="324"/>
      <c r="J49" s="359"/>
      <c r="K49" s="359"/>
      <c r="L49" s="324"/>
      <c r="M49" s="324"/>
      <c r="N49" s="324"/>
      <c r="O49" s="324"/>
      <c r="P49" s="324"/>
      <c r="Q49" s="324"/>
      <c r="R49" s="324"/>
      <c r="S49" s="324"/>
      <c r="T49" s="348" t="s">
        <v>32</v>
      </c>
      <c r="U49" s="324"/>
      <c r="V49" s="324"/>
      <c r="W49" s="492">
        <f>W46+W48-W47</f>
        <v>0</v>
      </c>
      <c r="X49" s="493"/>
      <c r="Y49" s="324"/>
      <c r="Z49" s="361"/>
      <c r="AA49" s="239"/>
      <c r="AB49" s="417"/>
      <c r="AC49" s="239"/>
      <c r="AD49" s="239"/>
      <c r="AE49" s="239"/>
      <c r="AF49" s="239"/>
      <c r="AG49" s="239"/>
      <c r="AJ49" s="412">
        <f>ROUNDDOWN(W49,0)</f>
        <v>0</v>
      </c>
      <c r="AK49" s="412">
        <f>ROUND(W49-AJ49,2)</f>
        <v>0</v>
      </c>
      <c r="AL49" s="419">
        <f>ROUND(AK49*60,0)</f>
        <v>0</v>
      </c>
      <c r="AM49" s="254" t="str">
        <f>AJ49&amp;" "&amp;"Std."&amp;" "&amp;AL49&amp;" "&amp;"Min."</f>
        <v>0 Std. 0 Min.</v>
      </c>
    </row>
    <row r="50" spans="2:39" s="254" customFormat="1" ht="15" customHeight="1" thickTop="1" x14ac:dyDescent="0.25">
      <c r="B50" s="334"/>
      <c r="C50" s="324"/>
      <c r="D50" s="335"/>
      <c r="E50" s="335"/>
      <c r="F50" s="335"/>
      <c r="G50" s="335"/>
      <c r="H50" s="335"/>
      <c r="I50" s="335"/>
      <c r="J50" s="335"/>
      <c r="K50" s="335"/>
      <c r="L50" s="335"/>
      <c r="M50" s="335"/>
      <c r="N50" s="335"/>
      <c r="O50" s="335"/>
      <c r="P50" s="335"/>
      <c r="Q50" s="324"/>
      <c r="R50" s="324"/>
      <c r="S50" s="324"/>
      <c r="T50" s="324"/>
      <c r="U50" s="324"/>
      <c r="V50" s="324"/>
      <c r="W50" s="324"/>
      <c r="X50" s="360"/>
      <c r="Y50" s="324"/>
      <c r="Z50" s="361"/>
      <c r="AA50" s="239"/>
      <c r="AB50" s="417"/>
      <c r="AC50" s="239"/>
      <c r="AD50" s="239"/>
      <c r="AE50" s="239"/>
      <c r="AF50" s="239"/>
      <c r="AG50" s="239"/>
    </row>
    <row r="51" spans="2:39" s="254" customFormat="1" ht="15" customHeight="1" x14ac:dyDescent="0.25">
      <c r="B51" s="336"/>
      <c r="C51" s="337"/>
      <c r="D51" s="337"/>
      <c r="E51" s="337"/>
      <c r="F51" s="337"/>
      <c r="G51" s="337"/>
      <c r="H51" s="337"/>
      <c r="I51" s="324"/>
      <c r="J51" s="324"/>
      <c r="K51" s="337"/>
      <c r="L51" s="337"/>
      <c r="M51" s="337"/>
      <c r="N51" s="337"/>
      <c r="O51" s="337"/>
      <c r="P51" s="337"/>
      <c r="Q51" s="324"/>
      <c r="R51" s="324"/>
      <c r="S51" s="324"/>
      <c r="T51" s="363"/>
      <c r="U51" s="364"/>
      <c r="V51" s="364"/>
      <c r="W51" s="364"/>
      <c r="X51" s="365" t="str">
        <f>AM49</f>
        <v>0 Std. 0 Min.</v>
      </c>
      <c r="Y51" s="324"/>
      <c r="Z51" s="361"/>
      <c r="AA51" s="239"/>
      <c r="AB51" s="417"/>
      <c r="AC51" s="239"/>
      <c r="AD51" s="239"/>
      <c r="AE51" s="239"/>
      <c r="AF51" s="239"/>
      <c r="AG51" s="239"/>
    </row>
    <row r="52" spans="2:39" x14ac:dyDescent="0.25">
      <c r="B52" s="334" t="s">
        <v>27</v>
      </c>
      <c r="C52" s="324"/>
      <c r="D52" s="324"/>
      <c r="E52" s="324"/>
      <c r="F52" s="324"/>
      <c r="G52" s="324"/>
      <c r="H52" s="324"/>
      <c r="I52" s="324"/>
      <c r="J52" s="324"/>
      <c r="K52" s="324" t="s">
        <v>33</v>
      </c>
      <c r="L52" s="324"/>
      <c r="M52" s="324"/>
      <c r="N52" s="324"/>
      <c r="O52" s="324"/>
      <c r="P52" s="324"/>
      <c r="Q52" s="309"/>
      <c r="R52" s="309"/>
      <c r="S52" s="282"/>
      <c r="T52" s="282"/>
      <c r="U52" s="282"/>
      <c r="V52" s="282"/>
      <c r="W52" s="282"/>
      <c r="X52" s="311"/>
      <c r="Y52" s="282"/>
      <c r="Z52" s="366"/>
      <c r="AA52" s="223"/>
      <c r="AB52" s="246"/>
      <c r="AC52" s="223"/>
      <c r="AD52" s="223"/>
      <c r="AE52" s="223"/>
      <c r="AF52" s="236"/>
      <c r="AG52" s="236"/>
    </row>
    <row r="53" spans="2:39" x14ac:dyDescent="0.25">
      <c r="B53" s="338" t="s">
        <v>101</v>
      </c>
      <c r="C53" s="339"/>
      <c r="D53" s="339"/>
      <c r="E53" s="339"/>
      <c r="F53" s="339"/>
      <c r="G53" s="339"/>
      <c r="H53" s="339"/>
      <c r="I53" s="339"/>
      <c r="J53" s="339"/>
      <c r="K53" s="339"/>
      <c r="L53" s="339"/>
      <c r="M53" s="339"/>
      <c r="N53" s="339"/>
      <c r="O53" s="339"/>
      <c r="P53" s="339"/>
      <c r="Q53" s="368"/>
      <c r="R53" s="368"/>
      <c r="S53" s="339"/>
      <c r="T53" s="339"/>
      <c r="U53" s="339"/>
      <c r="V53" s="339"/>
      <c r="W53" s="339"/>
      <c r="X53" s="369"/>
      <c r="Y53" s="282"/>
      <c r="Z53" s="366"/>
      <c r="AA53" s="223"/>
      <c r="AB53" s="246"/>
      <c r="AC53" s="223"/>
      <c r="AD53" s="223"/>
      <c r="AE53" s="223"/>
      <c r="AF53" s="236"/>
      <c r="AG53" s="236"/>
    </row>
    <row r="54" spans="2:39" x14ac:dyDescent="0.25">
      <c r="B54" s="276"/>
      <c r="C54" s="276"/>
      <c r="D54" s="276"/>
      <c r="E54" s="276"/>
      <c r="F54" s="276"/>
      <c r="G54" s="276"/>
      <c r="H54" s="276"/>
      <c r="I54" s="276"/>
      <c r="J54" s="276"/>
      <c r="K54" s="276"/>
      <c r="L54" s="276"/>
      <c r="M54" s="276"/>
      <c r="N54" s="276"/>
      <c r="O54" s="276"/>
      <c r="P54" s="276"/>
      <c r="Q54" s="277"/>
      <c r="R54" s="277"/>
      <c r="S54" s="276"/>
      <c r="T54" s="276"/>
      <c r="U54" s="276"/>
      <c r="V54" s="276"/>
      <c r="W54" s="276"/>
      <c r="X54" s="276"/>
      <c r="Y54" s="276"/>
      <c r="Z54" s="370"/>
    </row>
  </sheetData>
  <sheetProtection algorithmName="SHA-512" hashValue="oUq1TMFm0OL0F60STak3QYcC13FVI9wBzFRwIAjXJ5Ns6G8BLQJ1v5yxpUwQcw1HiMo3h87IihRe3GaJfRSsiw==" saltValue="JyrKX+R98gdJhzdFbGnp9A==" spinCount="100000" sheet="1" objects="1" scenarios="1"/>
  <mergeCells count="178">
    <mergeCell ref="AL46:AM46"/>
    <mergeCell ref="W48:X48"/>
    <mergeCell ref="W49:X49"/>
    <mergeCell ref="K46:L46"/>
    <mergeCell ref="N46:O46"/>
    <mergeCell ref="S46:T46"/>
    <mergeCell ref="W46:X46"/>
    <mergeCell ref="W47:X47"/>
    <mergeCell ref="U44:V44"/>
    <mergeCell ref="W44:X44"/>
    <mergeCell ref="AF44:AG44"/>
    <mergeCell ref="K44:L44"/>
    <mergeCell ref="N44:O44"/>
    <mergeCell ref="Q44:R44"/>
    <mergeCell ref="S44:T44"/>
    <mergeCell ref="Q41:R41"/>
    <mergeCell ref="Q38:R38"/>
    <mergeCell ref="Q39:R39"/>
    <mergeCell ref="S39:T39"/>
    <mergeCell ref="S38:T38"/>
    <mergeCell ref="U38:V38"/>
    <mergeCell ref="U39:V39"/>
    <mergeCell ref="Q42:R42"/>
    <mergeCell ref="Q43:R43"/>
    <mergeCell ref="S41:T41"/>
    <mergeCell ref="U41:V41"/>
    <mergeCell ref="S42:T42"/>
    <mergeCell ref="U42:V42"/>
    <mergeCell ref="U43:V43"/>
    <mergeCell ref="U40:V40"/>
    <mergeCell ref="Q40:R40"/>
    <mergeCell ref="AF41:AG41"/>
    <mergeCell ref="S40:T40"/>
    <mergeCell ref="S43:T43"/>
    <mergeCell ref="AF42:AG42"/>
    <mergeCell ref="W41:X41"/>
    <mergeCell ref="W42:X42"/>
    <mergeCell ref="W43:X43"/>
    <mergeCell ref="AF43:AG43"/>
    <mergeCell ref="W38:X38"/>
    <mergeCell ref="AF38:AG38"/>
    <mergeCell ref="AF39:AG39"/>
    <mergeCell ref="AF40:AG40"/>
    <mergeCell ref="W39:X39"/>
    <mergeCell ref="W40:X40"/>
    <mergeCell ref="W36:X36"/>
    <mergeCell ref="W37:X37"/>
    <mergeCell ref="W33:X33"/>
    <mergeCell ref="W30:X30"/>
    <mergeCell ref="S30:T30"/>
    <mergeCell ref="S31:T31"/>
    <mergeCell ref="U30:V30"/>
    <mergeCell ref="U31:V31"/>
    <mergeCell ref="AF34:AG34"/>
    <mergeCell ref="W34:X34"/>
    <mergeCell ref="S34:T34"/>
    <mergeCell ref="S35:T35"/>
    <mergeCell ref="U34:V34"/>
    <mergeCell ref="U35:V35"/>
    <mergeCell ref="AF35:AG35"/>
    <mergeCell ref="AF36:AG36"/>
    <mergeCell ref="AF37:AG37"/>
    <mergeCell ref="S36:T36"/>
    <mergeCell ref="Q36:R36"/>
    <mergeCell ref="Q37:R37"/>
    <mergeCell ref="Q34:R34"/>
    <mergeCell ref="Q35:R35"/>
    <mergeCell ref="Q30:R30"/>
    <mergeCell ref="Q31:R31"/>
    <mergeCell ref="AF29:AG29"/>
    <mergeCell ref="AF30:AG30"/>
    <mergeCell ref="W29:X29"/>
    <mergeCell ref="Q32:R32"/>
    <mergeCell ref="Q33:R33"/>
    <mergeCell ref="AF31:AG31"/>
    <mergeCell ref="AF32:AG32"/>
    <mergeCell ref="W32:X32"/>
    <mergeCell ref="S32:T32"/>
    <mergeCell ref="S33:T33"/>
    <mergeCell ref="U32:V32"/>
    <mergeCell ref="U33:V33"/>
    <mergeCell ref="W31:X31"/>
    <mergeCell ref="AF33:AG33"/>
    <mergeCell ref="S37:T37"/>
    <mergeCell ref="U36:V36"/>
    <mergeCell ref="U37:V37"/>
    <mergeCell ref="W35:X35"/>
    <mergeCell ref="Q28:R28"/>
    <mergeCell ref="Q29:R29"/>
    <mergeCell ref="AF27:AG27"/>
    <mergeCell ref="AF28:AG28"/>
    <mergeCell ref="W27:X27"/>
    <mergeCell ref="W28:X28"/>
    <mergeCell ref="S28:T28"/>
    <mergeCell ref="S29:T29"/>
    <mergeCell ref="U28:V28"/>
    <mergeCell ref="U29:V29"/>
    <mergeCell ref="Q26:R26"/>
    <mergeCell ref="Q27:R27"/>
    <mergeCell ref="AF25:AG25"/>
    <mergeCell ref="AF26:AG26"/>
    <mergeCell ref="W25:X25"/>
    <mergeCell ref="W26:X26"/>
    <mergeCell ref="S26:T26"/>
    <mergeCell ref="S27:T27"/>
    <mergeCell ref="U26:V26"/>
    <mergeCell ref="U27:V27"/>
    <mergeCell ref="Q24:R24"/>
    <mergeCell ref="Q25:R25"/>
    <mergeCell ref="AF23:AG23"/>
    <mergeCell ref="AF24:AG24"/>
    <mergeCell ref="W23:X23"/>
    <mergeCell ref="W24:X24"/>
    <mergeCell ref="S24:T24"/>
    <mergeCell ref="S25:T25"/>
    <mergeCell ref="U24:V24"/>
    <mergeCell ref="U25:V25"/>
    <mergeCell ref="S21:T21"/>
    <mergeCell ref="U20:V20"/>
    <mergeCell ref="U21:V21"/>
    <mergeCell ref="Q22:R22"/>
    <mergeCell ref="Q23:R23"/>
    <mergeCell ref="AF21:AG21"/>
    <mergeCell ref="AF22:AG22"/>
    <mergeCell ref="W21:X21"/>
    <mergeCell ref="W22:X22"/>
    <mergeCell ref="S22:T22"/>
    <mergeCell ref="S23:T23"/>
    <mergeCell ref="U22:V22"/>
    <mergeCell ref="U23:V23"/>
    <mergeCell ref="S19:T19"/>
    <mergeCell ref="U18:V18"/>
    <mergeCell ref="U19:V19"/>
    <mergeCell ref="Q20:R20"/>
    <mergeCell ref="Q21:R21"/>
    <mergeCell ref="AF20:AG20"/>
    <mergeCell ref="AF13:AG13"/>
    <mergeCell ref="AF14:AG14"/>
    <mergeCell ref="W13:X13"/>
    <mergeCell ref="W14:X14"/>
    <mergeCell ref="AF17:AG17"/>
    <mergeCell ref="W17:X17"/>
    <mergeCell ref="Q16:R16"/>
    <mergeCell ref="Q17:R17"/>
    <mergeCell ref="AF19:AG19"/>
    <mergeCell ref="W19:X19"/>
    <mergeCell ref="AF15:AG15"/>
    <mergeCell ref="AF16:AG16"/>
    <mergeCell ref="W15:X15"/>
    <mergeCell ref="W16:X16"/>
    <mergeCell ref="S16:T16"/>
    <mergeCell ref="S17:T17"/>
    <mergeCell ref="W20:X20"/>
    <mergeCell ref="S20:T20"/>
    <mergeCell ref="U16:V16"/>
    <mergeCell ref="U17:V17"/>
    <mergeCell ref="Q18:R18"/>
    <mergeCell ref="Q19:R19"/>
    <mergeCell ref="AF18:AG18"/>
    <mergeCell ref="H5:L5"/>
    <mergeCell ref="M5:O5"/>
    <mergeCell ref="H6:L6"/>
    <mergeCell ref="H7:L7"/>
    <mergeCell ref="W11:X11"/>
    <mergeCell ref="S13:T13"/>
    <mergeCell ref="S14:T14"/>
    <mergeCell ref="S15:T15"/>
    <mergeCell ref="U13:V13"/>
    <mergeCell ref="U14:V14"/>
    <mergeCell ref="U15:V15"/>
    <mergeCell ref="H8:L8"/>
    <mergeCell ref="Q11:R11"/>
    <mergeCell ref="U11:V11"/>
    <mergeCell ref="Q13:R13"/>
    <mergeCell ref="Q14:R14"/>
    <mergeCell ref="Q15:R15"/>
    <mergeCell ref="W18:X18"/>
    <mergeCell ref="S18:T18"/>
  </mergeCells>
  <conditionalFormatting sqref="B13:B43">
    <cfRule type="expression" dxfId="47" priority="1" stopIfTrue="1">
      <formula>WEEKDAY(C13)=7</formula>
    </cfRule>
    <cfRule type="expression" dxfId="46" priority="2" stopIfTrue="1">
      <formula>WEEKDAY(C13)=1</formula>
    </cfRule>
  </conditionalFormatting>
  <conditionalFormatting sqref="C13:C43">
    <cfRule type="expression" dxfId="45" priority="3" stopIfTrue="1">
      <formula>WEEKDAY(C13)=7</formula>
    </cfRule>
    <cfRule type="expression" dxfId="44" priority="4" stopIfTrue="1">
      <formula>WEEKDAY(C13)=1</formula>
    </cfRule>
  </conditionalFormatting>
  <conditionalFormatting sqref="D13:D43">
    <cfRule type="expression" dxfId="43" priority="5" stopIfTrue="1">
      <formula>WEEKDAY(C13)=7</formula>
    </cfRule>
    <cfRule type="expression" dxfId="42" priority="6" stopIfTrue="1">
      <formula>WEEKDAY(C13)=1</formula>
    </cfRule>
  </conditionalFormatting>
  <conditionalFormatting sqref="U13:U43 W13:W43 S13:S43 E13:Q43">
    <cfRule type="expression" dxfId="41" priority="7" stopIfTrue="1">
      <formula>WEEKDAY($C13)=7</formula>
    </cfRule>
    <cfRule type="expression" dxfId="40" priority="8" stopIfTrue="1">
      <formula>WEEKDAY($C13)=1</formula>
    </cfRule>
  </conditionalFormatting>
  <pageMargins left="0" right="0" top="0" bottom="0" header="0" footer="0"/>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Persönliche_Daten</vt:lpstr>
      <vt:lpstr>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Dezember!Druckbereich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Persönliche_Daten!Druckbereich</vt:lpstr>
      <vt:lpstr>September!Druckbereich</vt:lpstr>
      <vt:lpstr>Jahr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Weber Ralph</cp:lastModifiedBy>
  <cp:lastPrinted>2023-10-16T15:42:30Z</cp:lastPrinted>
  <dcterms:created xsi:type="dcterms:W3CDTF">1999-09-14T11:21:58Z</dcterms:created>
  <dcterms:modified xsi:type="dcterms:W3CDTF">2026-02-23T16:42:42Z</dcterms:modified>
</cp:coreProperties>
</file>